
<file path=[Content_Types].xml><?xml version="1.0" encoding="utf-8"?>
<Types xmlns="http://schemas.openxmlformats.org/package/2006/content-types">
  <Default Extension="png" ContentType="image/png"/>
  <Default Extension="jpeg" ContentType="image/jpeg"/>
  <Default Extension="JPG" ContentType="image/.jp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ellimages.xml" ContentType="application/vnd.wps-officedocument.cellimage+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9200" windowHeight="7270"/>
  </bookViews>
  <sheets>
    <sheet name="汇总" sheetId="4" r:id="rId1"/>
    <sheet name="一层备餐间" sheetId="5" r:id="rId2"/>
    <sheet name="负一层E-F区" sheetId="2" r:id="rId3"/>
    <sheet name="三-四层" sheetId="1" r:id="rId4"/>
    <sheet name="大堂吧自助餐休闲区" sheetId="7" r:id="rId5"/>
  </sheets>
  <definedNames>
    <definedName name="_xlnm._FilterDatabase" localSheetId="1" hidden="1">一层备餐间!$A$2:$J$28</definedName>
    <definedName name="_xlnm._FilterDatabase" localSheetId="2" hidden="1">'负一层E-F区'!$A$2:$K$391</definedName>
    <definedName name="_xlnm._FilterDatabase" localSheetId="3" hidden="1">'三-四层'!$A$2:$J$71</definedName>
    <definedName name="_xlnm._FilterDatabase" localSheetId="4" hidden="1">大堂吧自助餐休闲区!$A$2:$J$19</definedName>
  </definedNames>
  <calcPr calcId="144525" concurrentCalc="0"/>
</workbook>
</file>

<file path=xl/cellimages.xml><?xml version="1.0" encoding="utf-8"?>
<etc:cellImages xmlns:xdr="http://schemas.openxmlformats.org/drawingml/2006/spreadsheetDrawing" xmlns:r="http://schemas.openxmlformats.org/officeDocument/2006/relationships" xmlns:a="http://schemas.openxmlformats.org/drawingml/2006/main" xmlns:etc="http://www.wps.cn/officeDocument/2017/etCustomData">
  <etc:cellImage>
    <xdr:pic>
      <xdr:nvPicPr>
        <xdr:cNvPr id="2" name="ID_A46137BF650C4488B349E47BB0856654" descr="PRE"/>
        <xdr:cNvPicPr/>
      </xdr:nvPicPr>
      <xdr:blipFill>
        <a:blip r:embed="rId1"/>
        <a:stretch>
          <a:fillRect/>
        </a:stretch>
      </xdr:blipFill>
      <xdr:spPr>
        <a:xfrm>
          <a:off x="9342755" y="1789430"/>
          <a:ext cx="1692275" cy="1701800"/>
        </a:xfrm>
        <a:prstGeom prst="rect">
          <a:avLst/>
        </a:prstGeom>
      </xdr:spPr>
    </xdr:pic>
  </etc:cellImage>
  <etc:cellImage>
    <xdr:pic>
      <xdr:nvPicPr>
        <xdr:cNvPr id="28" name="ID_A8147D36BAE4466390D3FEF4A517778C" descr="PRE"/>
        <xdr:cNvPicPr/>
      </xdr:nvPicPr>
      <xdr:blipFill>
        <a:blip r:embed="rId2"/>
        <a:stretch>
          <a:fillRect/>
        </a:stretch>
      </xdr:blipFill>
      <xdr:spPr>
        <a:xfrm>
          <a:off x="9342755" y="5447030"/>
          <a:ext cx="1692275" cy="1701800"/>
        </a:xfrm>
        <a:prstGeom prst="rect">
          <a:avLst/>
        </a:prstGeom>
      </xdr:spPr>
    </xdr:pic>
  </etc:cellImage>
  <etc:cellImage>
    <xdr:pic>
      <xdr:nvPicPr>
        <xdr:cNvPr id="53" name="ID_B0C13CDD9D79469BAB788A77265D72A6" descr="PRE"/>
        <xdr:cNvPicPr/>
      </xdr:nvPicPr>
      <xdr:blipFill>
        <a:blip r:embed="rId3"/>
        <a:stretch>
          <a:fillRect/>
        </a:stretch>
      </xdr:blipFill>
      <xdr:spPr>
        <a:xfrm>
          <a:off x="9342755" y="7275830"/>
          <a:ext cx="1692275" cy="1701800"/>
        </a:xfrm>
        <a:prstGeom prst="rect">
          <a:avLst/>
        </a:prstGeom>
      </xdr:spPr>
    </xdr:pic>
  </etc:cellImage>
  <etc:cellImage>
    <xdr:pic>
      <xdr:nvPicPr>
        <xdr:cNvPr id="56" name="ID_D31365D9F8344BEB828CD995C16B83C2" descr="PRE"/>
        <xdr:cNvPicPr/>
      </xdr:nvPicPr>
      <xdr:blipFill>
        <a:blip r:embed="rId4"/>
        <a:stretch>
          <a:fillRect/>
        </a:stretch>
      </xdr:blipFill>
      <xdr:spPr>
        <a:xfrm>
          <a:off x="9342755" y="9723755"/>
          <a:ext cx="1692275" cy="1701800"/>
        </a:xfrm>
        <a:prstGeom prst="rect">
          <a:avLst/>
        </a:prstGeom>
      </xdr:spPr>
    </xdr:pic>
  </etc:cellImage>
  <etc:cellImage>
    <xdr:pic>
      <xdr:nvPicPr>
        <xdr:cNvPr id="57" name="ID_46C3868A2F284C0292CCEAF69EC2182F" descr="PRE"/>
        <xdr:cNvPicPr/>
      </xdr:nvPicPr>
      <xdr:blipFill>
        <a:blip r:embed="rId3"/>
        <a:stretch>
          <a:fillRect/>
        </a:stretch>
      </xdr:blipFill>
      <xdr:spPr>
        <a:xfrm>
          <a:off x="9342755" y="12793980"/>
          <a:ext cx="1692275" cy="1701800"/>
        </a:xfrm>
        <a:prstGeom prst="rect">
          <a:avLst/>
        </a:prstGeom>
      </xdr:spPr>
    </xdr:pic>
  </etc:cellImage>
  <etc:cellImage>
    <xdr:pic>
      <xdr:nvPicPr>
        <xdr:cNvPr id="58" name="ID_7227D1DE32D5468A96A5B324C31837F8" descr="PRE"/>
        <xdr:cNvPicPr/>
      </xdr:nvPicPr>
      <xdr:blipFill>
        <a:blip r:embed="rId1"/>
        <a:stretch>
          <a:fillRect/>
        </a:stretch>
      </xdr:blipFill>
      <xdr:spPr>
        <a:xfrm>
          <a:off x="9342755" y="14622780"/>
          <a:ext cx="1692275" cy="1701800"/>
        </a:xfrm>
        <a:prstGeom prst="rect">
          <a:avLst/>
        </a:prstGeom>
      </xdr:spPr>
    </xdr:pic>
  </etc:cellImage>
  <etc:cellImage>
    <xdr:pic>
      <xdr:nvPicPr>
        <xdr:cNvPr id="59" name="ID_1BCCFB69ED354B2E8FA3CC74E7CEA9D5" descr="PRE"/>
        <xdr:cNvPicPr/>
      </xdr:nvPicPr>
      <xdr:blipFill>
        <a:blip r:embed="rId5"/>
        <a:stretch>
          <a:fillRect/>
        </a:stretch>
      </xdr:blipFill>
      <xdr:spPr>
        <a:xfrm>
          <a:off x="9342755" y="16451580"/>
          <a:ext cx="1692275" cy="1701800"/>
        </a:xfrm>
        <a:prstGeom prst="rect">
          <a:avLst/>
        </a:prstGeom>
      </xdr:spPr>
    </xdr:pic>
  </etc:cellImage>
  <etc:cellImage>
    <xdr:pic>
      <xdr:nvPicPr>
        <xdr:cNvPr id="60" name="ID_59C2159D036E4762B5573362E101BE49" descr="PRE"/>
        <xdr:cNvPicPr/>
      </xdr:nvPicPr>
      <xdr:blipFill>
        <a:blip r:embed="rId6"/>
        <a:stretch>
          <a:fillRect/>
        </a:stretch>
      </xdr:blipFill>
      <xdr:spPr>
        <a:xfrm>
          <a:off x="9342755" y="18280380"/>
          <a:ext cx="1692275" cy="1701800"/>
        </a:xfrm>
        <a:prstGeom prst="rect">
          <a:avLst/>
        </a:prstGeom>
      </xdr:spPr>
    </xdr:pic>
  </etc:cellImage>
  <etc:cellImage>
    <xdr:pic>
      <xdr:nvPicPr>
        <xdr:cNvPr id="62" name="ID_704A704CD65E4505AA3EF64B11E656DF" descr="PRE"/>
        <xdr:cNvPicPr/>
      </xdr:nvPicPr>
      <xdr:blipFill>
        <a:blip r:embed="rId7"/>
        <a:srcRect t="15858"/>
        <a:stretch>
          <a:fillRect/>
        </a:stretch>
      </xdr:blipFill>
      <xdr:spPr>
        <a:xfrm>
          <a:off x="9342755" y="22207855"/>
          <a:ext cx="1692275" cy="1431925"/>
        </a:xfrm>
        <a:prstGeom prst="rect">
          <a:avLst/>
        </a:prstGeom>
      </xdr:spPr>
    </xdr:pic>
  </etc:cellImage>
  <etc:cellImage>
    <xdr:pic>
      <xdr:nvPicPr>
        <xdr:cNvPr id="64" name="ID_DF8A97F20084438F818152CDA87C3063" descr="PRE"/>
        <xdr:cNvPicPr/>
      </xdr:nvPicPr>
      <xdr:blipFill>
        <a:blip r:embed="rId8"/>
        <a:stretch>
          <a:fillRect/>
        </a:stretch>
      </xdr:blipFill>
      <xdr:spPr>
        <a:xfrm>
          <a:off x="9342755" y="25595580"/>
          <a:ext cx="1692275" cy="1701800"/>
        </a:xfrm>
        <a:prstGeom prst="rect">
          <a:avLst/>
        </a:prstGeom>
      </xdr:spPr>
    </xdr:pic>
  </etc:cellImage>
  <etc:cellImage>
    <xdr:pic>
      <xdr:nvPicPr>
        <xdr:cNvPr id="65" name="ID_062BE4122C67445D9AC755C560490F55" descr="PRE"/>
        <xdr:cNvPicPr/>
      </xdr:nvPicPr>
      <xdr:blipFill>
        <a:blip r:embed="rId9"/>
        <a:stretch>
          <a:fillRect/>
        </a:stretch>
      </xdr:blipFill>
      <xdr:spPr>
        <a:xfrm>
          <a:off x="9342755" y="27424380"/>
          <a:ext cx="1692275" cy="1701800"/>
        </a:xfrm>
        <a:prstGeom prst="rect">
          <a:avLst/>
        </a:prstGeom>
      </xdr:spPr>
    </xdr:pic>
  </etc:cellImage>
  <etc:cellImage>
    <xdr:pic>
      <xdr:nvPicPr>
        <xdr:cNvPr id="66" name="ID_9D5ACF78B4B94E3198420315D712FCED" descr="PRE"/>
        <xdr:cNvPicPr/>
      </xdr:nvPicPr>
      <xdr:blipFill>
        <a:blip r:embed="rId10"/>
        <a:stretch>
          <a:fillRect/>
        </a:stretch>
      </xdr:blipFill>
      <xdr:spPr>
        <a:xfrm>
          <a:off x="9342755" y="29761180"/>
          <a:ext cx="1692275" cy="1701800"/>
        </a:xfrm>
        <a:prstGeom prst="rect">
          <a:avLst/>
        </a:prstGeom>
      </xdr:spPr>
    </xdr:pic>
  </etc:cellImage>
  <etc:cellImage>
    <xdr:pic>
      <xdr:nvPicPr>
        <xdr:cNvPr id="67" name="ID_72FF11676A754DA2B6C16C87CA714665" descr="PRE"/>
        <xdr:cNvPicPr/>
      </xdr:nvPicPr>
      <xdr:blipFill>
        <a:blip r:embed="rId11"/>
        <a:srcRect t="16604"/>
        <a:stretch>
          <a:fillRect/>
        </a:stretch>
      </xdr:blipFill>
      <xdr:spPr>
        <a:xfrm>
          <a:off x="9342755" y="32491680"/>
          <a:ext cx="1692275" cy="1419225"/>
        </a:xfrm>
        <a:prstGeom prst="rect">
          <a:avLst/>
        </a:prstGeom>
      </xdr:spPr>
    </xdr:pic>
  </etc:cellImage>
  <etc:cellImage>
    <xdr:pic>
      <xdr:nvPicPr>
        <xdr:cNvPr id="68" name="ID_DE5FE0A1A5564FE69F09C30A14AF7DC6" descr="PRE"/>
        <xdr:cNvPicPr/>
      </xdr:nvPicPr>
      <xdr:blipFill>
        <a:blip r:embed="rId12"/>
        <a:stretch>
          <a:fillRect/>
        </a:stretch>
      </xdr:blipFill>
      <xdr:spPr>
        <a:xfrm>
          <a:off x="9342755" y="34037905"/>
          <a:ext cx="1692275" cy="1701800"/>
        </a:xfrm>
        <a:prstGeom prst="rect">
          <a:avLst/>
        </a:prstGeom>
      </xdr:spPr>
    </xdr:pic>
  </etc:cellImage>
  <etc:cellImage>
    <xdr:pic>
      <xdr:nvPicPr>
        <xdr:cNvPr id="69" name="ID_14D04126F7884B30924F072A139066AB" descr="PRE"/>
        <xdr:cNvPicPr/>
      </xdr:nvPicPr>
      <xdr:blipFill>
        <a:blip r:embed="rId13"/>
        <a:stretch>
          <a:fillRect/>
        </a:stretch>
      </xdr:blipFill>
      <xdr:spPr>
        <a:xfrm>
          <a:off x="9342755" y="37390705"/>
          <a:ext cx="1692275" cy="1701800"/>
        </a:xfrm>
        <a:prstGeom prst="rect">
          <a:avLst/>
        </a:prstGeom>
      </xdr:spPr>
    </xdr:pic>
  </etc:cellImage>
  <etc:cellImage>
    <xdr:pic>
      <xdr:nvPicPr>
        <xdr:cNvPr id="70" name="ID_80B75508925047008DB08A376400C56C" descr="PRE"/>
        <xdr:cNvPicPr/>
      </xdr:nvPicPr>
      <xdr:blipFill>
        <a:blip r:embed="rId14"/>
        <a:stretch>
          <a:fillRect/>
        </a:stretch>
      </xdr:blipFill>
      <xdr:spPr>
        <a:xfrm>
          <a:off x="9342755" y="39219505"/>
          <a:ext cx="1692275" cy="1701800"/>
        </a:xfrm>
        <a:prstGeom prst="rect">
          <a:avLst/>
        </a:prstGeom>
      </xdr:spPr>
    </xdr:pic>
  </etc:cellImage>
  <etc:cellImage>
    <xdr:pic>
      <xdr:nvPicPr>
        <xdr:cNvPr id="71" name="ID_19973DA44FEC4D17B937059E250D5CA7" descr="PRE"/>
        <xdr:cNvPicPr/>
      </xdr:nvPicPr>
      <xdr:blipFill>
        <a:blip r:embed="rId3"/>
        <a:stretch>
          <a:fillRect/>
        </a:stretch>
      </xdr:blipFill>
      <xdr:spPr>
        <a:xfrm>
          <a:off x="9342755" y="41048305"/>
          <a:ext cx="1692275" cy="1701800"/>
        </a:xfrm>
        <a:prstGeom prst="rect">
          <a:avLst/>
        </a:prstGeom>
      </xdr:spPr>
    </xdr:pic>
  </etc:cellImage>
  <etc:cellImage>
    <xdr:pic>
      <xdr:nvPicPr>
        <xdr:cNvPr id="72" name="ID_65A676749C0742DC93B306CEE2FB2FB2" descr="PRE"/>
        <xdr:cNvPicPr/>
      </xdr:nvPicPr>
      <xdr:blipFill>
        <a:blip r:embed="rId15"/>
        <a:stretch>
          <a:fillRect/>
        </a:stretch>
      </xdr:blipFill>
      <xdr:spPr>
        <a:xfrm>
          <a:off x="9342755" y="42877105"/>
          <a:ext cx="1692275" cy="1701800"/>
        </a:xfrm>
        <a:prstGeom prst="rect">
          <a:avLst/>
        </a:prstGeom>
      </xdr:spPr>
    </xdr:pic>
  </etc:cellImage>
  <etc:cellImage>
    <xdr:pic>
      <xdr:nvPicPr>
        <xdr:cNvPr id="73" name="ID_BC41460C5A254B9EAF0362E4732569ED" descr="PRE"/>
        <xdr:cNvPicPr/>
      </xdr:nvPicPr>
      <xdr:blipFill>
        <a:blip r:embed="rId16"/>
        <a:stretch>
          <a:fillRect/>
        </a:stretch>
      </xdr:blipFill>
      <xdr:spPr>
        <a:xfrm>
          <a:off x="9342755" y="44705905"/>
          <a:ext cx="1692275" cy="1701800"/>
        </a:xfrm>
        <a:prstGeom prst="rect">
          <a:avLst/>
        </a:prstGeom>
      </xdr:spPr>
    </xdr:pic>
  </etc:cellImage>
  <etc:cellImage>
    <xdr:pic>
      <xdr:nvPicPr>
        <xdr:cNvPr id="74" name="ID_3E9B42B48F1E4858B7BF78CEA0C8C846" descr="PRE"/>
        <xdr:cNvPicPr/>
      </xdr:nvPicPr>
      <xdr:blipFill>
        <a:blip r:embed="rId17"/>
        <a:stretch>
          <a:fillRect/>
        </a:stretch>
      </xdr:blipFill>
      <xdr:spPr>
        <a:xfrm>
          <a:off x="9342755" y="47042705"/>
          <a:ext cx="1692275" cy="1701800"/>
        </a:xfrm>
        <a:prstGeom prst="rect">
          <a:avLst/>
        </a:prstGeom>
      </xdr:spPr>
    </xdr:pic>
  </etc:cellImage>
  <etc:cellImage>
    <xdr:pic>
      <xdr:nvPicPr>
        <xdr:cNvPr id="75" name="ID_E30284663D7E465FABEAFC65C9A701DA" descr="PRE"/>
        <xdr:cNvPicPr/>
      </xdr:nvPicPr>
      <xdr:blipFill>
        <a:blip r:embed="rId18"/>
        <a:stretch>
          <a:fillRect/>
        </a:stretch>
      </xdr:blipFill>
      <xdr:spPr>
        <a:xfrm>
          <a:off x="9342755" y="48871505"/>
          <a:ext cx="1692275" cy="1701800"/>
        </a:xfrm>
        <a:prstGeom prst="rect">
          <a:avLst/>
        </a:prstGeom>
      </xdr:spPr>
    </xdr:pic>
  </etc:cellImage>
  <etc:cellImage>
    <xdr:pic>
      <xdr:nvPicPr>
        <xdr:cNvPr id="76" name="ID_465AABF22ED44F7684A981ECA916C818" descr="PRE"/>
        <xdr:cNvPicPr/>
      </xdr:nvPicPr>
      <xdr:blipFill>
        <a:blip r:embed="rId3"/>
        <a:stretch>
          <a:fillRect/>
        </a:stretch>
      </xdr:blipFill>
      <xdr:spPr>
        <a:xfrm>
          <a:off x="9342755" y="52335430"/>
          <a:ext cx="1692275" cy="1701800"/>
        </a:xfrm>
        <a:prstGeom prst="rect">
          <a:avLst/>
        </a:prstGeom>
      </xdr:spPr>
    </xdr:pic>
  </etc:cellImage>
  <etc:cellImage>
    <xdr:pic>
      <xdr:nvPicPr>
        <xdr:cNvPr id="77" name="ID_4A38587026D4439782D4EAF45AF0E7AA" descr="PRE"/>
        <xdr:cNvPicPr/>
      </xdr:nvPicPr>
      <xdr:blipFill>
        <a:blip r:embed="rId2"/>
        <a:stretch>
          <a:fillRect/>
        </a:stretch>
      </xdr:blipFill>
      <xdr:spPr>
        <a:xfrm>
          <a:off x="9342755" y="54164230"/>
          <a:ext cx="1692275" cy="1701800"/>
        </a:xfrm>
        <a:prstGeom prst="rect">
          <a:avLst/>
        </a:prstGeom>
      </xdr:spPr>
    </xdr:pic>
  </etc:cellImage>
  <etc:cellImage>
    <xdr:pic>
      <xdr:nvPicPr>
        <xdr:cNvPr id="78" name="ID_5FC2151580C7444B997A87D5B4766B0B" descr="PRE"/>
        <xdr:cNvPicPr/>
      </xdr:nvPicPr>
      <xdr:blipFill>
        <a:blip r:embed="rId5"/>
        <a:stretch>
          <a:fillRect/>
        </a:stretch>
      </xdr:blipFill>
      <xdr:spPr>
        <a:xfrm>
          <a:off x="9342755" y="55993030"/>
          <a:ext cx="1692275" cy="1701800"/>
        </a:xfrm>
        <a:prstGeom prst="rect">
          <a:avLst/>
        </a:prstGeom>
      </xdr:spPr>
    </xdr:pic>
  </etc:cellImage>
  <etc:cellImage>
    <xdr:pic>
      <xdr:nvPicPr>
        <xdr:cNvPr id="80" name="ID_7D9B05B5159C40D4BA791CEC1E846F42" descr="PRE"/>
        <xdr:cNvPicPr/>
      </xdr:nvPicPr>
      <xdr:blipFill>
        <a:blip r:embed="rId1"/>
        <a:stretch>
          <a:fillRect/>
        </a:stretch>
      </xdr:blipFill>
      <xdr:spPr>
        <a:xfrm>
          <a:off x="9342755" y="59650630"/>
          <a:ext cx="1692275" cy="1701800"/>
        </a:xfrm>
        <a:prstGeom prst="rect">
          <a:avLst/>
        </a:prstGeom>
      </xdr:spPr>
    </xdr:pic>
  </etc:cellImage>
  <etc:cellImage>
    <xdr:pic>
      <xdr:nvPicPr>
        <xdr:cNvPr id="81" name="ID_0F4646E360204DE0B44CB841BA8840F7" descr="PRE"/>
        <xdr:cNvPicPr/>
      </xdr:nvPicPr>
      <xdr:blipFill>
        <a:blip r:embed="rId19"/>
        <a:stretch>
          <a:fillRect/>
        </a:stretch>
      </xdr:blipFill>
      <xdr:spPr>
        <a:xfrm>
          <a:off x="9342755" y="62098555"/>
          <a:ext cx="1692275" cy="1701800"/>
        </a:xfrm>
        <a:prstGeom prst="rect">
          <a:avLst/>
        </a:prstGeom>
      </xdr:spPr>
    </xdr:pic>
  </etc:cellImage>
  <etc:cellImage>
    <xdr:pic>
      <xdr:nvPicPr>
        <xdr:cNvPr id="82" name="ID_C31248FB064B488EB828B27FF8B63C5E" descr="PRE"/>
        <xdr:cNvPicPr/>
      </xdr:nvPicPr>
      <xdr:blipFill>
        <a:blip r:embed="rId20"/>
        <a:stretch>
          <a:fillRect/>
        </a:stretch>
      </xdr:blipFill>
      <xdr:spPr>
        <a:xfrm>
          <a:off x="9342755" y="63927355"/>
          <a:ext cx="1692275" cy="1701800"/>
        </a:xfrm>
        <a:prstGeom prst="rect">
          <a:avLst/>
        </a:prstGeom>
      </xdr:spPr>
    </xdr:pic>
  </etc:cellImage>
  <etc:cellImage>
    <xdr:pic>
      <xdr:nvPicPr>
        <xdr:cNvPr id="83" name="ID_334B45C9C70F43EA844282E1CA85E29F" descr="PRE"/>
        <xdr:cNvPicPr/>
      </xdr:nvPicPr>
      <xdr:blipFill>
        <a:blip r:embed="rId21"/>
        <a:stretch>
          <a:fillRect/>
        </a:stretch>
      </xdr:blipFill>
      <xdr:spPr>
        <a:xfrm>
          <a:off x="9342755" y="65756155"/>
          <a:ext cx="1692275" cy="1701800"/>
        </a:xfrm>
        <a:prstGeom prst="rect">
          <a:avLst/>
        </a:prstGeom>
      </xdr:spPr>
    </xdr:pic>
  </etc:cellImage>
  <etc:cellImage>
    <xdr:pic>
      <xdr:nvPicPr>
        <xdr:cNvPr id="84" name="ID_D4A265A68403414283011447CEE90BE4" descr="PRE"/>
        <xdr:cNvPicPr/>
      </xdr:nvPicPr>
      <xdr:blipFill>
        <a:blip r:embed="rId22"/>
        <a:stretch>
          <a:fillRect/>
        </a:stretch>
      </xdr:blipFill>
      <xdr:spPr>
        <a:xfrm>
          <a:off x="9342755" y="67584955"/>
          <a:ext cx="1692275" cy="1701800"/>
        </a:xfrm>
        <a:prstGeom prst="rect">
          <a:avLst/>
        </a:prstGeom>
      </xdr:spPr>
    </xdr:pic>
  </etc:cellImage>
  <etc:cellImage>
    <xdr:pic>
      <xdr:nvPicPr>
        <xdr:cNvPr id="85" name="ID_034C6943923A4CC9BE2770037455058F" descr="PRE"/>
        <xdr:cNvPicPr/>
      </xdr:nvPicPr>
      <xdr:blipFill>
        <a:blip r:embed="rId23"/>
        <a:stretch>
          <a:fillRect/>
        </a:stretch>
      </xdr:blipFill>
      <xdr:spPr>
        <a:xfrm>
          <a:off x="9342755" y="69413755"/>
          <a:ext cx="1692275" cy="1701800"/>
        </a:xfrm>
        <a:prstGeom prst="rect">
          <a:avLst/>
        </a:prstGeom>
      </xdr:spPr>
    </xdr:pic>
  </etc:cellImage>
  <etc:cellImage>
    <xdr:pic>
      <xdr:nvPicPr>
        <xdr:cNvPr id="86" name="ID_32627FF51EFC4D07B3B9E6DFE110199F" descr="PRE"/>
        <xdr:cNvPicPr/>
      </xdr:nvPicPr>
      <xdr:blipFill>
        <a:blip r:embed="rId24"/>
        <a:stretch>
          <a:fillRect/>
        </a:stretch>
      </xdr:blipFill>
      <xdr:spPr>
        <a:xfrm>
          <a:off x="9342755" y="71242555"/>
          <a:ext cx="1692275" cy="1701800"/>
        </a:xfrm>
        <a:prstGeom prst="rect">
          <a:avLst/>
        </a:prstGeom>
      </xdr:spPr>
    </xdr:pic>
  </etc:cellImage>
  <etc:cellImage>
    <xdr:pic>
      <xdr:nvPicPr>
        <xdr:cNvPr id="87" name="ID_5C42D326A4EC40ED880DCA0715AFC96B" descr="PRE"/>
        <xdr:cNvPicPr/>
      </xdr:nvPicPr>
      <xdr:blipFill>
        <a:blip r:embed="rId25"/>
        <a:stretch>
          <a:fillRect/>
        </a:stretch>
      </xdr:blipFill>
      <xdr:spPr>
        <a:xfrm>
          <a:off x="9342755" y="73579355"/>
          <a:ext cx="1692275" cy="1701800"/>
        </a:xfrm>
        <a:prstGeom prst="rect">
          <a:avLst/>
        </a:prstGeom>
      </xdr:spPr>
    </xdr:pic>
  </etc:cellImage>
  <etc:cellImage>
    <xdr:pic>
      <xdr:nvPicPr>
        <xdr:cNvPr id="88" name="ID_25D822131A814752A55B6562CF31CA44" descr="PRE"/>
        <xdr:cNvPicPr/>
      </xdr:nvPicPr>
      <xdr:blipFill>
        <a:blip r:embed="rId26"/>
        <a:stretch>
          <a:fillRect/>
        </a:stretch>
      </xdr:blipFill>
      <xdr:spPr>
        <a:xfrm>
          <a:off x="9342755" y="75408155"/>
          <a:ext cx="1692275" cy="1701800"/>
        </a:xfrm>
        <a:prstGeom prst="rect">
          <a:avLst/>
        </a:prstGeom>
      </xdr:spPr>
    </xdr:pic>
  </etc:cellImage>
  <etc:cellImage>
    <xdr:pic>
      <xdr:nvPicPr>
        <xdr:cNvPr id="89" name="ID_CA0C5DDC4C7A43A3AD85CC61D43E55DE" descr="PRE"/>
        <xdr:cNvPicPr/>
      </xdr:nvPicPr>
      <xdr:blipFill>
        <a:blip r:embed="rId27"/>
        <a:stretch>
          <a:fillRect/>
        </a:stretch>
      </xdr:blipFill>
      <xdr:spPr>
        <a:xfrm>
          <a:off x="9342755" y="77236955"/>
          <a:ext cx="1692275" cy="1701800"/>
        </a:xfrm>
        <a:prstGeom prst="rect">
          <a:avLst/>
        </a:prstGeom>
      </xdr:spPr>
    </xdr:pic>
  </etc:cellImage>
  <etc:cellImage>
    <xdr:pic>
      <xdr:nvPicPr>
        <xdr:cNvPr id="90" name="ID_57F481DE5B844F32B9A527A386BC1A9E" descr="PRE"/>
        <xdr:cNvPicPr/>
      </xdr:nvPicPr>
      <xdr:blipFill>
        <a:blip r:embed="rId28"/>
        <a:stretch>
          <a:fillRect/>
        </a:stretch>
      </xdr:blipFill>
      <xdr:spPr>
        <a:xfrm>
          <a:off x="9342755" y="79065755"/>
          <a:ext cx="1692275" cy="1701800"/>
        </a:xfrm>
        <a:prstGeom prst="rect">
          <a:avLst/>
        </a:prstGeom>
      </xdr:spPr>
    </xdr:pic>
  </etc:cellImage>
  <etc:cellImage>
    <xdr:pic>
      <xdr:nvPicPr>
        <xdr:cNvPr id="91" name="ID_4A1A52FF0EFF419383E6CE2C96D405FE" descr="PRE"/>
        <xdr:cNvPicPr/>
      </xdr:nvPicPr>
      <xdr:blipFill>
        <a:blip r:embed="rId9"/>
        <a:stretch>
          <a:fillRect/>
        </a:stretch>
      </xdr:blipFill>
      <xdr:spPr>
        <a:xfrm>
          <a:off x="9342755" y="80894555"/>
          <a:ext cx="1692275" cy="1701800"/>
        </a:xfrm>
        <a:prstGeom prst="rect">
          <a:avLst/>
        </a:prstGeom>
      </xdr:spPr>
    </xdr:pic>
  </etc:cellImage>
  <etc:cellImage>
    <xdr:pic>
      <xdr:nvPicPr>
        <xdr:cNvPr id="93" name="ID_E4404D4B7ED141B0B38C820F2F4044A4" descr="PRE"/>
        <xdr:cNvPicPr/>
      </xdr:nvPicPr>
      <xdr:blipFill>
        <a:blip r:embed="rId8"/>
        <a:stretch>
          <a:fillRect/>
        </a:stretch>
      </xdr:blipFill>
      <xdr:spPr>
        <a:xfrm>
          <a:off x="9342755" y="85060155"/>
          <a:ext cx="1692275" cy="1701800"/>
        </a:xfrm>
        <a:prstGeom prst="rect">
          <a:avLst/>
        </a:prstGeom>
      </xdr:spPr>
    </xdr:pic>
  </etc:cellImage>
  <etc:cellImage>
    <xdr:pic>
      <xdr:nvPicPr>
        <xdr:cNvPr id="95" name="ID_4C3E5E02B34A4FC094D1A29B10D7A6AE" descr="PRE"/>
        <xdr:cNvPicPr/>
      </xdr:nvPicPr>
      <xdr:blipFill>
        <a:blip r:embed="rId18"/>
        <a:stretch>
          <a:fillRect/>
        </a:stretch>
      </xdr:blipFill>
      <xdr:spPr>
        <a:xfrm>
          <a:off x="9342755" y="88717755"/>
          <a:ext cx="1692275" cy="1701800"/>
        </a:xfrm>
        <a:prstGeom prst="rect">
          <a:avLst/>
        </a:prstGeom>
      </xdr:spPr>
    </xdr:pic>
  </etc:cellImage>
  <etc:cellImage>
    <xdr:pic>
      <xdr:nvPicPr>
        <xdr:cNvPr id="96" name="ID_8031C13C215245F49AC4FAD7101F46CE" descr="PRE"/>
        <xdr:cNvPicPr/>
      </xdr:nvPicPr>
      <xdr:blipFill>
        <a:blip r:embed="rId7"/>
        <a:srcRect t="16978"/>
        <a:stretch>
          <a:fillRect/>
        </a:stretch>
      </xdr:blipFill>
      <xdr:spPr>
        <a:xfrm>
          <a:off x="9342755" y="90835480"/>
          <a:ext cx="1692275" cy="1412875"/>
        </a:xfrm>
        <a:prstGeom prst="rect">
          <a:avLst/>
        </a:prstGeom>
      </xdr:spPr>
    </xdr:pic>
  </etc:cellImage>
  <etc:cellImage>
    <xdr:pic>
      <xdr:nvPicPr>
        <xdr:cNvPr id="97" name="ID_AD1F44724B82471B8C2F7FDC66BB9CD7" descr="PRE"/>
        <xdr:cNvPicPr/>
      </xdr:nvPicPr>
      <xdr:blipFill>
        <a:blip r:embed="rId3"/>
        <a:stretch>
          <a:fillRect/>
        </a:stretch>
      </xdr:blipFill>
      <xdr:spPr>
        <a:xfrm>
          <a:off x="9342755" y="92375355"/>
          <a:ext cx="1692275" cy="1701800"/>
        </a:xfrm>
        <a:prstGeom prst="rect">
          <a:avLst/>
        </a:prstGeom>
      </xdr:spPr>
    </xdr:pic>
  </etc:cellImage>
  <etc:cellImage>
    <xdr:pic>
      <xdr:nvPicPr>
        <xdr:cNvPr id="98" name="ID_3FA90A7260AF4C8F9CBF8CA46309D894" descr="PRE"/>
        <xdr:cNvPicPr/>
      </xdr:nvPicPr>
      <xdr:blipFill>
        <a:blip r:embed="rId29"/>
        <a:stretch>
          <a:fillRect/>
        </a:stretch>
      </xdr:blipFill>
      <xdr:spPr>
        <a:xfrm>
          <a:off x="9342755" y="94204155"/>
          <a:ext cx="1692275" cy="1701800"/>
        </a:xfrm>
        <a:prstGeom prst="rect">
          <a:avLst/>
        </a:prstGeom>
      </xdr:spPr>
    </xdr:pic>
  </etc:cellImage>
  <etc:cellImage>
    <xdr:pic>
      <xdr:nvPicPr>
        <xdr:cNvPr id="99" name="ID_8EB765C5D3AF4F9ABEFF9BCC9D05C668" descr="PRE"/>
        <xdr:cNvPicPr/>
      </xdr:nvPicPr>
      <xdr:blipFill>
        <a:blip r:embed="rId30"/>
        <a:stretch>
          <a:fillRect/>
        </a:stretch>
      </xdr:blipFill>
      <xdr:spPr>
        <a:xfrm>
          <a:off x="9342755" y="96032955"/>
          <a:ext cx="1692275" cy="1701800"/>
        </a:xfrm>
        <a:prstGeom prst="rect">
          <a:avLst/>
        </a:prstGeom>
      </xdr:spPr>
    </xdr:pic>
  </etc:cellImage>
  <etc:cellImage>
    <xdr:pic>
      <xdr:nvPicPr>
        <xdr:cNvPr id="100" name="ID_15069395A4EB43D194C1981C6335E654" descr="PRE"/>
        <xdr:cNvPicPr/>
      </xdr:nvPicPr>
      <xdr:blipFill>
        <a:blip r:embed="rId3"/>
        <a:stretch>
          <a:fillRect/>
        </a:stretch>
      </xdr:blipFill>
      <xdr:spPr>
        <a:xfrm>
          <a:off x="9342755" y="100004880"/>
          <a:ext cx="1692275" cy="1701800"/>
        </a:xfrm>
        <a:prstGeom prst="rect">
          <a:avLst/>
        </a:prstGeom>
      </xdr:spPr>
    </xdr:pic>
  </etc:cellImage>
  <etc:cellImage>
    <xdr:pic>
      <xdr:nvPicPr>
        <xdr:cNvPr id="101" name="ID_8AEEEAB55FB048EEAE3BD4ED530745A9" descr="PRE"/>
        <xdr:cNvPicPr/>
      </xdr:nvPicPr>
      <xdr:blipFill>
        <a:blip r:embed="rId31"/>
        <a:stretch>
          <a:fillRect/>
        </a:stretch>
      </xdr:blipFill>
      <xdr:spPr>
        <a:xfrm>
          <a:off x="9342755" y="101833680"/>
          <a:ext cx="1692275" cy="1701800"/>
        </a:xfrm>
        <a:prstGeom prst="rect">
          <a:avLst/>
        </a:prstGeom>
      </xdr:spPr>
    </xdr:pic>
  </etc:cellImage>
  <etc:cellImage>
    <xdr:pic>
      <xdr:nvPicPr>
        <xdr:cNvPr id="210" name="ID_6E21D330D3094ED38B0E51C0FF161E60" descr="PRE"/>
        <xdr:cNvPicPr/>
      </xdr:nvPicPr>
      <xdr:blipFill>
        <a:blip r:embed="rId26"/>
        <a:stretch>
          <a:fillRect/>
        </a:stretch>
      </xdr:blipFill>
      <xdr:spPr>
        <a:xfrm>
          <a:off x="9618980" y="404007955"/>
          <a:ext cx="1692275" cy="1701800"/>
        </a:xfrm>
        <a:prstGeom prst="rect">
          <a:avLst/>
        </a:prstGeom>
      </xdr:spPr>
    </xdr:pic>
  </etc:cellImage>
  <etc:cellImage>
    <xdr:pic>
      <xdr:nvPicPr>
        <xdr:cNvPr id="151" name="ID_FE60C7B7C3444756B943E367C106DB13" descr="PRE"/>
        <xdr:cNvPicPr/>
      </xdr:nvPicPr>
      <xdr:blipFill>
        <a:blip r:embed="rId32"/>
        <a:stretch>
          <a:fillRect/>
        </a:stretch>
      </xdr:blipFill>
      <xdr:spPr>
        <a:xfrm>
          <a:off x="9618980" y="295451530"/>
          <a:ext cx="1692275" cy="1701800"/>
        </a:xfrm>
        <a:prstGeom prst="rect">
          <a:avLst/>
        </a:prstGeom>
      </xdr:spPr>
    </xdr:pic>
  </etc:cellImage>
  <etc:cellImage>
    <xdr:pic>
      <xdr:nvPicPr>
        <xdr:cNvPr id="102" name="ID_864FAE4CFF3546CABE5F36D8228C26C5" descr="PRE"/>
        <xdr:cNvPicPr/>
      </xdr:nvPicPr>
      <xdr:blipFill>
        <a:blip r:embed="rId13"/>
        <a:stretch>
          <a:fillRect/>
        </a:stretch>
      </xdr:blipFill>
      <xdr:spPr>
        <a:xfrm>
          <a:off x="9618980" y="203039980"/>
          <a:ext cx="1692275" cy="1701800"/>
        </a:xfrm>
        <a:prstGeom prst="rect">
          <a:avLst/>
        </a:prstGeom>
      </xdr:spPr>
    </xdr:pic>
  </etc:cellImage>
  <etc:cellImage>
    <xdr:pic>
      <xdr:nvPicPr>
        <xdr:cNvPr id="50" name="ID_29EE1DB3CC85494E9066969098F6A019" descr="PRE"/>
        <xdr:cNvPicPr/>
      </xdr:nvPicPr>
      <xdr:blipFill>
        <a:blip r:embed="rId3"/>
        <a:stretch>
          <a:fillRect/>
        </a:stretch>
      </xdr:blipFill>
      <xdr:spPr>
        <a:xfrm>
          <a:off x="9618980" y="101268530"/>
          <a:ext cx="1692275" cy="1701800"/>
        </a:xfrm>
        <a:prstGeom prst="rect">
          <a:avLst/>
        </a:prstGeom>
      </xdr:spPr>
    </xdr:pic>
  </etc:cellImage>
  <etc:cellImage>
    <xdr:pic>
      <xdr:nvPicPr>
        <xdr:cNvPr id="25" name="ID_B25B2AB77D5A4AA3809068EE72861801" descr="PRE"/>
        <xdr:cNvPicPr/>
      </xdr:nvPicPr>
      <xdr:blipFill>
        <a:blip r:embed="rId33"/>
        <a:stretch>
          <a:fillRect/>
        </a:stretch>
      </xdr:blipFill>
      <xdr:spPr>
        <a:xfrm>
          <a:off x="9618980" y="48887380"/>
          <a:ext cx="1692275" cy="1701800"/>
        </a:xfrm>
        <a:prstGeom prst="rect">
          <a:avLst/>
        </a:prstGeom>
      </xdr:spPr>
    </xdr:pic>
  </etc:cellImage>
  <etc:cellImage>
    <xdr:pic>
      <xdr:nvPicPr>
        <xdr:cNvPr id="4" name="ID_DB48998454D14FA99E7F9DC515ACC3B3" descr="PRE"/>
        <xdr:cNvPicPr/>
      </xdr:nvPicPr>
      <xdr:blipFill>
        <a:blip r:embed="rId31"/>
        <a:stretch>
          <a:fillRect/>
        </a:stretch>
      </xdr:blipFill>
      <xdr:spPr>
        <a:xfrm>
          <a:off x="9618980" y="4926330"/>
          <a:ext cx="1692275" cy="1701800"/>
        </a:xfrm>
        <a:prstGeom prst="rect">
          <a:avLst/>
        </a:prstGeom>
      </xdr:spPr>
    </xdr:pic>
  </etc:cellImage>
  <etc:cellImage>
    <xdr:pic>
      <xdr:nvPicPr>
        <xdr:cNvPr id="3" name="ID_727CA9615635405D8AA5EFF544DE4B87" descr="PRE"/>
        <xdr:cNvPicPr/>
      </xdr:nvPicPr>
      <xdr:blipFill>
        <a:blip r:embed="rId27"/>
        <a:stretch>
          <a:fillRect/>
        </a:stretch>
      </xdr:blipFill>
      <xdr:spPr>
        <a:xfrm>
          <a:off x="9618980" y="201211180"/>
          <a:ext cx="1692275" cy="1701800"/>
        </a:xfrm>
        <a:prstGeom prst="rect">
          <a:avLst/>
        </a:prstGeom>
      </xdr:spPr>
    </xdr:pic>
  </etc:cellImage>
  <etc:cellImage>
    <xdr:pic>
      <xdr:nvPicPr>
        <xdr:cNvPr id="26" name="ID_75A62C142E11495CB80719132B7C7165" descr="PRE"/>
        <xdr:cNvPicPr/>
      </xdr:nvPicPr>
      <xdr:blipFill>
        <a:blip r:embed="rId34"/>
        <a:stretch>
          <a:fillRect/>
        </a:stretch>
      </xdr:blipFill>
      <xdr:spPr>
        <a:xfrm>
          <a:off x="9618980" y="51224180"/>
          <a:ext cx="1692275" cy="1701800"/>
        </a:xfrm>
        <a:prstGeom prst="rect">
          <a:avLst/>
        </a:prstGeom>
      </xdr:spPr>
    </xdr:pic>
  </etc:cellImage>
  <etc:cellImage>
    <xdr:pic>
      <xdr:nvPicPr>
        <xdr:cNvPr id="49" name="ID_6FAA8B59538747D3B81C97674EF4E48B" descr="PRE"/>
        <xdr:cNvPicPr/>
      </xdr:nvPicPr>
      <xdr:blipFill>
        <a:blip r:embed="rId10"/>
        <a:stretch>
          <a:fillRect/>
        </a:stretch>
      </xdr:blipFill>
      <xdr:spPr>
        <a:xfrm>
          <a:off x="9618980" y="99439730"/>
          <a:ext cx="1692275" cy="1701800"/>
        </a:xfrm>
        <a:prstGeom prst="rect">
          <a:avLst/>
        </a:prstGeom>
      </xdr:spPr>
    </xdr:pic>
  </etc:cellImage>
  <etc:cellImage>
    <xdr:pic>
      <xdr:nvPicPr>
        <xdr:cNvPr id="5" name="ID_2C9BEB54FCB14310B337313FC1628D84" descr="PRE"/>
        <xdr:cNvPicPr/>
      </xdr:nvPicPr>
      <xdr:blipFill>
        <a:blip r:embed="rId35"/>
        <a:stretch>
          <a:fillRect/>
        </a:stretch>
      </xdr:blipFill>
      <xdr:spPr>
        <a:xfrm>
          <a:off x="9618980" y="149893655"/>
          <a:ext cx="1692275" cy="1701800"/>
        </a:xfrm>
        <a:prstGeom prst="rect">
          <a:avLst/>
        </a:prstGeom>
      </xdr:spPr>
    </xdr:pic>
  </etc:cellImage>
  <etc:cellImage>
    <xdr:pic>
      <xdr:nvPicPr>
        <xdr:cNvPr id="6" name="ID_B3A6EDCA9B3340E4AD972BDB2280C761" descr="PRE"/>
        <xdr:cNvPicPr/>
      </xdr:nvPicPr>
      <xdr:blipFill>
        <a:blip r:embed="rId31"/>
        <a:stretch>
          <a:fillRect/>
        </a:stretch>
      </xdr:blipFill>
      <xdr:spPr>
        <a:xfrm>
          <a:off x="9618980" y="1856105"/>
          <a:ext cx="1692275" cy="1701800"/>
        </a:xfrm>
        <a:prstGeom prst="rect">
          <a:avLst/>
        </a:prstGeom>
      </xdr:spPr>
    </xdr:pic>
  </etc:cellImage>
  <etc:cellImage>
    <xdr:pic>
      <xdr:nvPicPr>
        <xdr:cNvPr id="267" name="ID_3E1DB84ADFFE4853B164F07133CA0F90" descr="PRE"/>
        <xdr:cNvPicPr/>
      </xdr:nvPicPr>
      <xdr:blipFill>
        <a:blip r:embed="rId36"/>
        <a:stretch>
          <a:fillRect/>
        </a:stretch>
      </xdr:blipFill>
      <xdr:spPr>
        <a:xfrm>
          <a:off x="9618980" y="515872730"/>
          <a:ext cx="1692275" cy="1701800"/>
        </a:xfrm>
        <a:prstGeom prst="rect">
          <a:avLst/>
        </a:prstGeom>
      </xdr:spPr>
    </xdr:pic>
  </etc:cellImage>
  <etc:cellImage>
    <xdr:pic>
      <xdr:nvPicPr>
        <xdr:cNvPr id="219" name="ID_021395BE29674E3FB1FBD9DFB61E8A44" descr="PRE"/>
        <xdr:cNvPicPr/>
      </xdr:nvPicPr>
      <xdr:blipFill>
        <a:blip r:embed="rId7"/>
        <a:srcRect t="18470"/>
        <a:stretch>
          <a:fillRect/>
        </a:stretch>
      </xdr:blipFill>
      <xdr:spPr>
        <a:xfrm>
          <a:off x="9618980" y="421797480"/>
          <a:ext cx="1692275" cy="1387475"/>
        </a:xfrm>
        <a:prstGeom prst="rect">
          <a:avLst/>
        </a:prstGeom>
      </xdr:spPr>
    </xdr:pic>
  </etc:cellImage>
  <etc:cellImage>
    <xdr:pic>
      <xdr:nvPicPr>
        <xdr:cNvPr id="294" name="ID_E58BA7920C9B4C4A87DBC414BE364FA4" descr="PRE"/>
        <xdr:cNvPicPr/>
      </xdr:nvPicPr>
      <xdr:blipFill>
        <a:blip r:embed="rId37"/>
        <a:stretch>
          <a:fillRect/>
        </a:stretch>
      </xdr:blipFill>
      <xdr:spPr>
        <a:xfrm>
          <a:off x="9609455" y="565459880"/>
          <a:ext cx="1692275" cy="1701800"/>
        </a:xfrm>
        <a:prstGeom prst="rect">
          <a:avLst/>
        </a:prstGeom>
      </xdr:spPr>
    </xdr:pic>
  </etc:cellImage>
  <etc:cellImage>
    <xdr:pic>
      <xdr:nvPicPr>
        <xdr:cNvPr id="45" name="ID_5CD3CC91FBC44B39AF051BC0C7BDCDA0" descr="PRE"/>
        <xdr:cNvPicPr/>
      </xdr:nvPicPr>
      <xdr:blipFill>
        <a:blip r:embed="rId38"/>
        <a:stretch>
          <a:fillRect/>
        </a:stretch>
      </xdr:blipFill>
      <xdr:spPr>
        <a:xfrm>
          <a:off x="9618980" y="91616530"/>
          <a:ext cx="1692275" cy="1701800"/>
        </a:xfrm>
        <a:prstGeom prst="rect">
          <a:avLst/>
        </a:prstGeom>
      </xdr:spPr>
    </xdr:pic>
  </etc:cellImage>
  <etc:cellImage>
    <xdr:pic>
      <xdr:nvPicPr>
        <xdr:cNvPr id="8" name="ID_6878A55276524AC2A11DFA04C0F0B494" descr="PRE"/>
        <xdr:cNvPicPr/>
      </xdr:nvPicPr>
      <xdr:blipFill>
        <a:blip r:embed="rId39"/>
        <a:stretch>
          <a:fillRect/>
        </a:stretch>
      </xdr:blipFill>
      <xdr:spPr>
        <a:xfrm>
          <a:off x="9618980" y="11654155"/>
          <a:ext cx="1692275" cy="1701800"/>
        </a:xfrm>
        <a:prstGeom prst="rect">
          <a:avLst/>
        </a:prstGeom>
      </xdr:spPr>
    </xdr:pic>
  </etc:cellImage>
  <etc:cellImage>
    <xdr:pic>
      <xdr:nvPicPr>
        <xdr:cNvPr id="122" name="ID_37F85A935FAD47DF917E53B0B4897A9C" descr="PRE"/>
        <xdr:cNvPicPr/>
      </xdr:nvPicPr>
      <xdr:blipFill>
        <a:blip r:embed="rId37"/>
        <a:stretch>
          <a:fillRect/>
        </a:stretch>
      </xdr:blipFill>
      <xdr:spPr>
        <a:xfrm>
          <a:off x="9618980" y="241171730"/>
          <a:ext cx="1692275" cy="1701800"/>
        </a:xfrm>
        <a:prstGeom prst="rect">
          <a:avLst/>
        </a:prstGeom>
      </xdr:spPr>
    </xdr:pic>
  </etc:cellImage>
  <etc:cellImage>
    <xdr:pic>
      <xdr:nvPicPr>
        <xdr:cNvPr id="9" name="ID_146B9D69E46F45909BE9E452E442D764" descr="PRE"/>
        <xdr:cNvPicPr/>
      </xdr:nvPicPr>
      <xdr:blipFill>
        <a:blip r:embed="rId15"/>
        <a:stretch>
          <a:fillRect/>
        </a:stretch>
      </xdr:blipFill>
      <xdr:spPr>
        <a:xfrm>
          <a:off x="9618980" y="9825355"/>
          <a:ext cx="1692275" cy="1701800"/>
        </a:xfrm>
        <a:prstGeom prst="rect">
          <a:avLst/>
        </a:prstGeom>
      </xdr:spPr>
    </xdr:pic>
  </etc:cellImage>
  <etc:cellImage>
    <xdr:pic>
      <xdr:nvPicPr>
        <xdr:cNvPr id="47" name="ID_ED5B0644186F4E31ABEF1ACBB458DB7F" descr="PRE"/>
        <xdr:cNvPicPr/>
      </xdr:nvPicPr>
      <xdr:blipFill>
        <a:blip r:embed="rId40"/>
        <a:stretch>
          <a:fillRect/>
        </a:stretch>
      </xdr:blipFill>
      <xdr:spPr>
        <a:xfrm>
          <a:off x="9618980" y="95782130"/>
          <a:ext cx="1692275" cy="1701800"/>
        </a:xfrm>
        <a:prstGeom prst="rect">
          <a:avLst/>
        </a:prstGeom>
      </xdr:spPr>
    </xdr:pic>
  </etc:cellImage>
  <etc:cellImage>
    <xdr:pic>
      <xdr:nvPicPr>
        <xdr:cNvPr id="230" name="ID_5A9B161E2FE847CD851412E46739848C" descr="PRE"/>
        <xdr:cNvPicPr/>
      </xdr:nvPicPr>
      <xdr:blipFill>
        <a:blip r:embed="rId40"/>
        <a:stretch>
          <a:fillRect/>
        </a:stretch>
      </xdr:blipFill>
      <xdr:spPr>
        <a:xfrm>
          <a:off x="9618980" y="443235080"/>
          <a:ext cx="1692275" cy="1701800"/>
        </a:xfrm>
        <a:prstGeom prst="rect">
          <a:avLst/>
        </a:prstGeom>
      </xdr:spPr>
    </xdr:pic>
  </etc:cellImage>
  <etc:cellImage>
    <xdr:pic>
      <xdr:nvPicPr>
        <xdr:cNvPr id="10" name="ID_46C4E527899941E9B2BDCBCC591D4A06" descr="PRE"/>
        <xdr:cNvPicPr/>
      </xdr:nvPicPr>
      <xdr:blipFill>
        <a:blip r:embed="rId3"/>
        <a:stretch>
          <a:fillRect/>
        </a:stretch>
      </xdr:blipFill>
      <xdr:spPr>
        <a:xfrm>
          <a:off x="9618980" y="7996555"/>
          <a:ext cx="1692275" cy="1701800"/>
        </a:xfrm>
        <a:prstGeom prst="rect">
          <a:avLst/>
        </a:prstGeom>
      </xdr:spPr>
    </xdr:pic>
  </etc:cellImage>
  <etc:cellImage>
    <xdr:pic>
      <xdr:nvPicPr>
        <xdr:cNvPr id="119" name="ID_0F4F7A2F3C0C4222A07BE8FABD1AC1CB" descr="PRE"/>
        <xdr:cNvPicPr/>
      </xdr:nvPicPr>
      <xdr:blipFill>
        <a:blip r:embed="rId37"/>
        <a:stretch>
          <a:fillRect/>
        </a:stretch>
      </xdr:blipFill>
      <xdr:spPr>
        <a:xfrm>
          <a:off x="9618980" y="235066205"/>
          <a:ext cx="1692275" cy="1701800"/>
        </a:xfrm>
        <a:prstGeom prst="rect">
          <a:avLst/>
        </a:prstGeom>
      </xdr:spPr>
    </xdr:pic>
  </etc:cellImage>
  <etc:cellImage>
    <xdr:pic>
      <xdr:nvPicPr>
        <xdr:cNvPr id="11" name="ID_C743E59E591842FD82BA1A9FD62890F5" descr="PRE"/>
        <xdr:cNvPicPr/>
      </xdr:nvPicPr>
      <xdr:blipFill>
        <a:blip r:embed="rId41"/>
        <a:stretch>
          <a:fillRect/>
        </a:stretch>
      </xdr:blipFill>
      <xdr:spPr>
        <a:xfrm>
          <a:off x="9618980" y="15959455"/>
          <a:ext cx="1692275" cy="1701800"/>
        </a:xfrm>
        <a:prstGeom prst="rect">
          <a:avLst/>
        </a:prstGeom>
      </xdr:spPr>
    </xdr:pic>
  </etc:cellImage>
  <etc:cellImage>
    <xdr:pic>
      <xdr:nvPicPr>
        <xdr:cNvPr id="12" name="ID_2219C782ED574304B8ED471FB2A20569" descr="PRE"/>
        <xdr:cNvPicPr/>
      </xdr:nvPicPr>
      <xdr:blipFill>
        <a:blip r:embed="rId2"/>
        <a:stretch>
          <a:fillRect/>
        </a:stretch>
      </xdr:blipFill>
      <xdr:spPr>
        <a:xfrm>
          <a:off x="9618980" y="140130530"/>
          <a:ext cx="1692275" cy="1701800"/>
        </a:xfrm>
        <a:prstGeom prst="rect">
          <a:avLst/>
        </a:prstGeom>
      </xdr:spPr>
    </xdr:pic>
  </etc:cellImage>
  <etc:cellImage>
    <xdr:pic>
      <xdr:nvPicPr>
        <xdr:cNvPr id="13" name="ID_F25D185A9DD749FFA2CB4F3A0D93E183" descr="PRE"/>
        <xdr:cNvPicPr/>
      </xdr:nvPicPr>
      <xdr:blipFill>
        <a:blip r:embed="rId42"/>
        <a:stretch>
          <a:fillRect/>
        </a:stretch>
      </xdr:blipFill>
      <xdr:spPr>
        <a:xfrm>
          <a:off x="9618980" y="14130655"/>
          <a:ext cx="1692275" cy="1701800"/>
        </a:xfrm>
        <a:prstGeom prst="rect">
          <a:avLst/>
        </a:prstGeom>
      </xdr:spPr>
    </xdr:pic>
  </etc:cellImage>
  <etc:cellImage>
    <xdr:pic>
      <xdr:nvPicPr>
        <xdr:cNvPr id="44" name="ID_46607D35F45D4365A96368965601E1D5" descr="PRE"/>
        <xdr:cNvPicPr/>
      </xdr:nvPicPr>
      <xdr:blipFill>
        <a:blip r:embed="rId34"/>
        <a:stretch>
          <a:fillRect/>
        </a:stretch>
      </xdr:blipFill>
      <xdr:spPr>
        <a:xfrm>
          <a:off x="9618980" y="89787730"/>
          <a:ext cx="1692275" cy="1701800"/>
        </a:xfrm>
        <a:prstGeom prst="rect">
          <a:avLst/>
        </a:prstGeom>
      </xdr:spPr>
    </xdr:pic>
  </etc:cellImage>
  <etc:cellImage>
    <xdr:pic>
      <xdr:nvPicPr>
        <xdr:cNvPr id="14" name="ID_E90FB7040CC440189A91DAD99086EB1A" descr="PRE"/>
        <xdr:cNvPicPr/>
      </xdr:nvPicPr>
      <xdr:blipFill>
        <a:blip r:embed="rId43"/>
        <a:stretch>
          <a:fillRect/>
        </a:stretch>
      </xdr:blipFill>
      <xdr:spPr>
        <a:xfrm>
          <a:off x="9618980" y="17788255"/>
          <a:ext cx="1692275" cy="1701800"/>
        </a:xfrm>
        <a:prstGeom prst="rect">
          <a:avLst/>
        </a:prstGeom>
      </xdr:spPr>
    </xdr:pic>
  </etc:cellImage>
  <etc:cellImage>
    <xdr:pic>
      <xdr:nvPicPr>
        <xdr:cNvPr id="197" name="ID_1375D903F8734EEFA81F2CE030420CA4" descr="PRE"/>
        <xdr:cNvPicPr/>
      </xdr:nvPicPr>
      <xdr:blipFill>
        <a:blip r:embed="rId44"/>
        <a:stretch>
          <a:fillRect/>
        </a:stretch>
      </xdr:blipFill>
      <xdr:spPr>
        <a:xfrm>
          <a:off x="9618980" y="382471930"/>
          <a:ext cx="1692275" cy="1701800"/>
        </a:xfrm>
        <a:prstGeom prst="rect">
          <a:avLst/>
        </a:prstGeom>
      </xdr:spPr>
    </xdr:pic>
  </etc:cellImage>
  <etc:cellImage>
    <xdr:pic>
      <xdr:nvPicPr>
        <xdr:cNvPr id="141" name="ID_C7A1FDF257D84E1AB437979E2468A330" descr="PRE"/>
        <xdr:cNvPicPr/>
      </xdr:nvPicPr>
      <xdr:blipFill>
        <a:blip r:embed="rId30"/>
        <a:stretch>
          <a:fillRect/>
        </a:stretch>
      </xdr:blipFill>
      <xdr:spPr>
        <a:xfrm>
          <a:off x="9618980" y="277468330"/>
          <a:ext cx="1692275" cy="1701800"/>
        </a:xfrm>
        <a:prstGeom prst="rect">
          <a:avLst/>
        </a:prstGeom>
      </xdr:spPr>
    </xdr:pic>
  </etc:cellImage>
  <etc:cellImage>
    <xdr:pic>
      <xdr:nvPicPr>
        <xdr:cNvPr id="15" name="ID_663483D07D64483FBE344EDC42B26553" descr="PRE"/>
        <xdr:cNvPicPr/>
      </xdr:nvPicPr>
      <xdr:blipFill>
        <a:blip r:embed="rId44"/>
        <a:stretch>
          <a:fillRect/>
        </a:stretch>
      </xdr:blipFill>
      <xdr:spPr>
        <a:xfrm>
          <a:off x="9618980" y="183024780"/>
          <a:ext cx="1692275" cy="1701800"/>
        </a:xfrm>
        <a:prstGeom prst="rect">
          <a:avLst/>
        </a:prstGeom>
      </xdr:spPr>
    </xdr:pic>
  </etc:cellImage>
  <etc:cellImage>
    <xdr:pic>
      <xdr:nvPicPr>
        <xdr:cNvPr id="41" name="ID_F93C666F68AD461EB3BD50C52258DE54" descr="PRE"/>
        <xdr:cNvPicPr/>
      </xdr:nvPicPr>
      <xdr:blipFill>
        <a:blip r:embed="rId10"/>
        <a:stretch>
          <a:fillRect/>
        </a:stretch>
      </xdr:blipFill>
      <xdr:spPr>
        <a:xfrm>
          <a:off x="9618980" y="81815305"/>
          <a:ext cx="1692275" cy="1701800"/>
        </a:xfrm>
        <a:prstGeom prst="rect">
          <a:avLst/>
        </a:prstGeom>
      </xdr:spPr>
    </xdr:pic>
  </etc:cellImage>
  <etc:cellImage>
    <xdr:pic>
      <xdr:nvPicPr>
        <xdr:cNvPr id="167" name="ID_E0A5180B74F4422697A1CB71E9756250" descr="PRE"/>
        <xdr:cNvPicPr/>
      </xdr:nvPicPr>
      <xdr:blipFill>
        <a:blip r:embed="rId15"/>
        <a:stretch>
          <a:fillRect/>
        </a:stretch>
      </xdr:blipFill>
      <xdr:spPr>
        <a:xfrm>
          <a:off x="9618980" y="325026655"/>
          <a:ext cx="1692275" cy="1701800"/>
        </a:xfrm>
        <a:prstGeom prst="rect">
          <a:avLst/>
        </a:prstGeom>
      </xdr:spPr>
    </xdr:pic>
  </etc:cellImage>
  <etc:cellImage>
    <xdr:pic>
      <xdr:nvPicPr>
        <xdr:cNvPr id="117" name="ID_8323D0A26CC749E9AD8A61D5D7BEAD81" descr="PRE"/>
        <xdr:cNvPicPr/>
      </xdr:nvPicPr>
      <xdr:blipFill>
        <a:blip r:embed="rId31"/>
        <a:stretch>
          <a:fillRect/>
        </a:stretch>
      </xdr:blipFill>
      <xdr:spPr>
        <a:xfrm>
          <a:off x="9618980" y="230786305"/>
          <a:ext cx="1692275" cy="1701800"/>
        </a:xfrm>
        <a:prstGeom prst="rect">
          <a:avLst/>
        </a:prstGeom>
      </xdr:spPr>
    </xdr:pic>
  </etc:cellImage>
  <etc:cellImage>
    <xdr:pic>
      <xdr:nvPicPr>
        <xdr:cNvPr id="16" name="ID_BADC261F78C8468CA70C2F2C04CBC758" descr="PRE"/>
        <xdr:cNvPicPr/>
      </xdr:nvPicPr>
      <xdr:blipFill>
        <a:blip r:embed="rId5"/>
        <a:stretch>
          <a:fillRect/>
        </a:stretch>
      </xdr:blipFill>
      <xdr:spPr>
        <a:xfrm>
          <a:off x="9618980" y="134025005"/>
          <a:ext cx="1692275" cy="1701800"/>
        </a:xfrm>
        <a:prstGeom prst="rect">
          <a:avLst/>
        </a:prstGeom>
      </xdr:spPr>
    </xdr:pic>
  </etc:cellImage>
  <etc:cellImage>
    <xdr:pic>
      <xdr:nvPicPr>
        <xdr:cNvPr id="17" name="ID_3B5018BE2EE946D8AB9A7CC1EC1BB651" descr="PRE"/>
        <xdr:cNvPicPr/>
      </xdr:nvPicPr>
      <xdr:blipFill>
        <a:blip r:embed="rId17"/>
        <a:stretch>
          <a:fillRect/>
        </a:stretch>
      </xdr:blipFill>
      <xdr:spPr>
        <a:xfrm>
          <a:off x="9618980" y="19617055"/>
          <a:ext cx="1692275" cy="1701800"/>
        </a:xfrm>
        <a:prstGeom prst="rect">
          <a:avLst/>
        </a:prstGeom>
      </xdr:spPr>
    </xdr:pic>
  </etc:cellImage>
  <etc:cellImage>
    <xdr:pic>
      <xdr:nvPicPr>
        <xdr:cNvPr id="18" name="ID_F7641604C29B4C36882C35CDBE620258" descr="PRE"/>
        <xdr:cNvPicPr/>
      </xdr:nvPicPr>
      <xdr:blipFill>
        <a:blip r:embed="rId45"/>
        <a:stretch>
          <a:fillRect/>
        </a:stretch>
      </xdr:blipFill>
      <xdr:spPr>
        <a:xfrm>
          <a:off x="9618980" y="21445855"/>
          <a:ext cx="1692275" cy="1701800"/>
        </a:xfrm>
        <a:prstGeom prst="rect">
          <a:avLst/>
        </a:prstGeom>
      </xdr:spPr>
    </xdr:pic>
  </etc:cellImage>
  <etc:cellImage>
    <xdr:pic>
      <xdr:nvPicPr>
        <xdr:cNvPr id="19" name="ID_4A9B68DB9251466D835C9FCE3617E481" descr="PRE"/>
        <xdr:cNvPicPr/>
      </xdr:nvPicPr>
      <xdr:blipFill>
        <a:blip r:embed="rId5"/>
        <a:stretch>
          <a:fillRect/>
        </a:stretch>
      </xdr:blipFill>
      <xdr:spPr>
        <a:xfrm>
          <a:off x="9618980" y="132196205"/>
          <a:ext cx="1692275" cy="1701800"/>
        </a:xfrm>
        <a:prstGeom prst="rect">
          <a:avLst/>
        </a:prstGeom>
      </xdr:spPr>
    </xdr:pic>
  </etc:cellImage>
  <etc:cellImage>
    <xdr:pic>
      <xdr:nvPicPr>
        <xdr:cNvPr id="248" name="ID_1319A3BD345A44C19C69A91F20550D19" descr="PRE"/>
        <xdr:cNvPicPr/>
      </xdr:nvPicPr>
      <xdr:blipFill>
        <a:blip r:embed="rId46"/>
        <a:stretch>
          <a:fillRect/>
        </a:stretch>
      </xdr:blipFill>
      <xdr:spPr>
        <a:xfrm>
          <a:off x="9618980" y="479030030"/>
          <a:ext cx="1692275" cy="1701800"/>
        </a:xfrm>
        <a:prstGeom prst="rect">
          <a:avLst/>
        </a:prstGeom>
      </xdr:spPr>
    </xdr:pic>
  </etc:cellImage>
  <etc:cellImage>
    <xdr:pic>
      <xdr:nvPicPr>
        <xdr:cNvPr id="20" name="ID_B2476DF6F542401DB7422ACDB37ACB63" descr="PRE"/>
        <xdr:cNvPicPr/>
      </xdr:nvPicPr>
      <xdr:blipFill>
        <a:blip r:embed="rId47"/>
        <a:stretch>
          <a:fillRect/>
        </a:stretch>
      </xdr:blipFill>
      <xdr:spPr>
        <a:xfrm>
          <a:off x="9618980" y="184853580"/>
          <a:ext cx="1692275" cy="1701800"/>
        </a:xfrm>
        <a:prstGeom prst="rect">
          <a:avLst/>
        </a:prstGeom>
      </xdr:spPr>
    </xdr:pic>
  </etc:cellImage>
  <etc:cellImage>
    <xdr:pic>
      <xdr:nvPicPr>
        <xdr:cNvPr id="301" name="ID_88F4B2CCE19F4266B98296A3D89F4606" descr="PRE"/>
        <xdr:cNvPicPr/>
      </xdr:nvPicPr>
      <xdr:blipFill>
        <a:blip r:embed="rId7"/>
        <a:srcRect l="-1126" t="15299" r="1126" b="2799"/>
        <a:stretch>
          <a:fillRect/>
        </a:stretch>
      </xdr:blipFill>
      <xdr:spPr>
        <a:xfrm>
          <a:off x="9643745" y="124576205"/>
          <a:ext cx="1692275" cy="1393825"/>
        </a:xfrm>
        <a:prstGeom prst="rect">
          <a:avLst/>
        </a:prstGeom>
      </xdr:spPr>
    </xdr:pic>
  </etc:cellImage>
  <etc:cellImage>
    <xdr:pic>
      <xdr:nvPicPr>
        <xdr:cNvPr id="21" name="ID_1B5F2CD5AF0F48E7BC5385DDCA8F800A" descr="PRE"/>
        <xdr:cNvPicPr/>
      </xdr:nvPicPr>
      <xdr:blipFill>
        <a:blip r:embed="rId48"/>
        <a:stretch>
          <a:fillRect/>
        </a:stretch>
      </xdr:blipFill>
      <xdr:spPr>
        <a:xfrm>
          <a:off x="9618980" y="23782655"/>
          <a:ext cx="1692275" cy="1701800"/>
        </a:xfrm>
        <a:prstGeom prst="rect">
          <a:avLst/>
        </a:prstGeom>
      </xdr:spPr>
    </xdr:pic>
  </etc:cellImage>
  <etc:cellImage>
    <xdr:pic>
      <xdr:nvPicPr>
        <xdr:cNvPr id="22" name="ID_0200895A873E437D808E137C081214DE" descr="PRE"/>
        <xdr:cNvPicPr/>
      </xdr:nvPicPr>
      <xdr:blipFill>
        <a:blip r:embed="rId34"/>
        <a:stretch>
          <a:fillRect/>
        </a:stretch>
      </xdr:blipFill>
      <xdr:spPr>
        <a:xfrm>
          <a:off x="9618980" y="26119455"/>
          <a:ext cx="1692275" cy="1701800"/>
        </a:xfrm>
        <a:prstGeom prst="rect">
          <a:avLst/>
        </a:prstGeom>
      </xdr:spPr>
    </xdr:pic>
  </etc:cellImage>
  <etc:cellImage>
    <xdr:pic>
      <xdr:nvPicPr>
        <xdr:cNvPr id="23" name="ID_C4941A93259C48C48E7EF07A17F9E51E" descr="PRE"/>
        <xdr:cNvPicPr/>
      </xdr:nvPicPr>
      <xdr:blipFill>
        <a:blip r:embed="rId10"/>
        <a:stretch>
          <a:fillRect/>
        </a:stretch>
      </xdr:blipFill>
      <xdr:spPr>
        <a:xfrm>
          <a:off x="9618980" y="27948255"/>
          <a:ext cx="1692275" cy="1701800"/>
        </a:xfrm>
        <a:prstGeom prst="rect">
          <a:avLst/>
        </a:prstGeom>
      </xdr:spPr>
    </xdr:pic>
  </etc:cellImage>
  <etc:cellImage>
    <xdr:pic>
      <xdr:nvPicPr>
        <xdr:cNvPr id="24" name="ID_F1035FF4B3A14590B9D3C86472BCD125" descr="PRE"/>
        <xdr:cNvPicPr/>
      </xdr:nvPicPr>
      <xdr:blipFill>
        <a:blip r:embed="rId38"/>
        <a:stretch>
          <a:fillRect/>
        </a:stretch>
      </xdr:blipFill>
      <xdr:spPr>
        <a:xfrm>
          <a:off x="9618980" y="126201805"/>
          <a:ext cx="1692275" cy="1701800"/>
        </a:xfrm>
        <a:prstGeom prst="rect">
          <a:avLst/>
        </a:prstGeom>
      </xdr:spPr>
    </xdr:pic>
  </etc:cellImage>
  <etc:cellImage>
    <xdr:pic>
      <xdr:nvPicPr>
        <xdr:cNvPr id="29" name="ID_BFB697663ED94AEEB788A2E753F0C03B" descr="PRE"/>
        <xdr:cNvPicPr/>
      </xdr:nvPicPr>
      <xdr:blipFill>
        <a:blip r:embed="rId11"/>
        <a:srcRect t="18470"/>
        <a:stretch>
          <a:fillRect/>
        </a:stretch>
      </xdr:blipFill>
      <xdr:spPr>
        <a:xfrm>
          <a:off x="9638030" y="173220380"/>
          <a:ext cx="1692275" cy="1387475"/>
        </a:xfrm>
        <a:prstGeom prst="rect">
          <a:avLst/>
        </a:prstGeom>
      </xdr:spPr>
    </xdr:pic>
  </etc:cellImage>
  <etc:cellImage>
    <xdr:pic>
      <xdr:nvPicPr>
        <xdr:cNvPr id="37" name="ID_C179B52C77CE415DBD7D94FC64FAF152" descr="PRE"/>
        <xdr:cNvPicPr/>
      </xdr:nvPicPr>
      <xdr:blipFill>
        <a:blip r:embed="rId49"/>
        <a:stretch>
          <a:fillRect/>
        </a:stretch>
      </xdr:blipFill>
      <xdr:spPr>
        <a:xfrm>
          <a:off x="9618980" y="73992105"/>
          <a:ext cx="1692275" cy="1701800"/>
        </a:xfrm>
        <a:prstGeom prst="rect">
          <a:avLst/>
        </a:prstGeom>
      </xdr:spPr>
    </xdr:pic>
  </etc:cellImage>
  <etc:cellImage>
    <xdr:pic>
      <xdr:nvPicPr>
        <xdr:cNvPr id="30" name="ID_54A02B3336064308BF644A8C2D1D33E6" descr="PRE"/>
        <xdr:cNvPicPr/>
      </xdr:nvPicPr>
      <xdr:blipFill>
        <a:blip r:embed="rId12"/>
        <a:stretch>
          <a:fillRect/>
        </a:stretch>
      </xdr:blipFill>
      <xdr:spPr>
        <a:xfrm>
          <a:off x="9618980" y="174887255"/>
          <a:ext cx="1692275" cy="1701800"/>
        </a:xfrm>
        <a:prstGeom prst="rect">
          <a:avLst/>
        </a:prstGeom>
      </xdr:spPr>
    </xdr:pic>
  </etc:cellImage>
  <etc:cellImage>
    <xdr:pic>
      <xdr:nvPicPr>
        <xdr:cNvPr id="38" name="ID_63E2B756F2B64EDA872731C409FA2A77" descr="PRE"/>
        <xdr:cNvPicPr/>
      </xdr:nvPicPr>
      <xdr:blipFill>
        <a:blip r:embed="rId34"/>
        <a:stretch>
          <a:fillRect/>
        </a:stretch>
      </xdr:blipFill>
      <xdr:spPr>
        <a:xfrm>
          <a:off x="9618980" y="76328905"/>
          <a:ext cx="1692275" cy="1701800"/>
        </a:xfrm>
        <a:prstGeom prst="rect">
          <a:avLst/>
        </a:prstGeom>
      </xdr:spPr>
    </xdr:pic>
  </etc:cellImage>
  <etc:cellImage>
    <xdr:pic>
      <xdr:nvPicPr>
        <xdr:cNvPr id="31" name="ID_7B2C0A88507242C4A95BBD57DE7FE7D6" descr="PRE"/>
        <xdr:cNvPicPr/>
      </xdr:nvPicPr>
      <xdr:blipFill>
        <a:blip r:embed="rId15"/>
        <a:stretch>
          <a:fillRect/>
        </a:stretch>
      </xdr:blipFill>
      <xdr:spPr>
        <a:xfrm>
          <a:off x="9618980" y="31412180"/>
          <a:ext cx="1692275" cy="1701800"/>
        </a:xfrm>
        <a:prstGeom prst="rect">
          <a:avLst/>
        </a:prstGeom>
      </xdr:spPr>
    </xdr:pic>
  </etc:cellImage>
  <etc:cellImage>
    <xdr:pic>
      <xdr:nvPicPr>
        <xdr:cNvPr id="35" name="ID_ED894EBCC7084044BB29F1E18EB1B29B" descr="PRE"/>
        <xdr:cNvPicPr/>
      </xdr:nvPicPr>
      <xdr:blipFill>
        <a:blip r:embed="rId48"/>
        <a:stretch>
          <a:fillRect/>
        </a:stretch>
      </xdr:blipFill>
      <xdr:spPr>
        <a:xfrm>
          <a:off x="9618980" y="69826505"/>
          <a:ext cx="1692275" cy="1701800"/>
        </a:xfrm>
        <a:prstGeom prst="rect">
          <a:avLst/>
        </a:prstGeom>
      </xdr:spPr>
    </xdr:pic>
  </etc:cellImage>
  <etc:cellImage>
    <xdr:pic>
      <xdr:nvPicPr>
        <xdr:cNvPr id="134" name="ID_12FAF12C3D214F118F5255D64ACADDBF" descr="PRE"/>
        <xdr:cNvPicPr/>
      </xdr:nvPicPr>
      <xdr:blipFill>
        <a:blip r:embed="rId31"/>
        <a:stretch>
          <a:fillRect/>
        </a:stretch>
      </xdr:blipFill>
      <xdr:spPr>
        <a:xfrm>
          <a:off x="9618980" y="265371580"/>
          <a:ext cx="1692275" cy="1701800"/>
        </a:xfrm>
        <a:prstGeom prst="rect">
          <a:avLst/>
        </a:prstGeom>
      </xdr:spPr>
    </xdr:pic>
  </etc:cellImage>
  <etc:cellImage>
    <xdr:pic>
      <xdr:nvPicPr>
        <xdr:cNvPr id="32" name="ID_80B622CFF3B14B34B10941F08CDEE8FA" descr="PRE"/>
        <xdr:cNvPicPr/>
      </xdr:nvPicPr>
      <xdr:blipFill>
        <a:blip r:embed="rId39"/>
        <a:stretch>
          <a:fillRect/>
        </a:stretch>
      </xdr:blipFill>
      <xdr:spPr>
        <a:xfrm>
          <a:off x="9618980" y="33240980"/>
          <a:ext cx="1692275" cy="1701800"/>
        </a:xfrm>
        <a:prstGeom prst="rect">
          <a:avLst/>
        </a:prstGeom>
      </xdr:spPr>
    </xdr:pic>
  </etc:cellImage>
  <etc:cellImage>
    <xdr:pic>
      <xdr:nvPicPr>
        <xdr:cNvPr id="36" name="ID_4118E3AA4AA84617A6DCC2004E99171A" descr="PRE"/>
        <xdr:cNvPicPr/>
      </xdr:nvPicPr>
      <xdr:blipFill>
        <a:blip r:embed="rId17"/>
        <a:stretch>
          <a:fillRect/>
        </a:stretch>
      </xdr:blipFill>
      <xdr:spPr>
        <a:xfrm>
          <a:off x="9618980" y="72163305"/>
          <a:ext cx="1692275" cy="1701800"/>
        </a:xfrm>
        <a:prstGeom prst="rect">
          <a:avLst/>
        </a:prstGeom>
      </xdr:spPr>
    </xdr:pic>
  </etc:cellImage>
  <etc:cellImage>
    <xdr:pic>
      <xdr:nvPicPr>
        <xdr:cNvPr id="33" name="ID_41836EC87CF8484D84D29448FBD9A5A7" descr="PRE"/>
        <xdr:cNvPicPr/>
      </xdr:nvPicPr>
      <xdr:blipFill>
        <a:blip r:embed="rId50"/>
        <a:stretch>
          <a:fillRect/>
        </a:stretch>
      </xdr:blipFill>
      <xdr:spPr>
        <a:xfrm>
          <a:off x="9618980" y="35577780"/>
          <a:ext cx="1692275" cy="1701800"/>
        </a:xfrm>
        <a:prstGeom prst="rect">
          <a:avLst/>
        </a:prstGeom>
      </xdr:spPr>
    </xdr:pic>
  </etc:cellImage>
  <etc:cellImage>
    <xdr:pic>
      <xdr:nvPicPr>
        <xdr:cNvPr id="34" name="ID_9D0736D42DE94364864D167249A7CAB2" descr="PRE"/>
        <xdr:cNvPicPr/>
      </xdr:nvPicPr>
      <xdr:blipFill>
        <a:blip r:embed="rId51"/>
        <a:stretch>
          <a:fillRect/>
        </a:stretch>
      </xdr:blipFill>
      <xdr:spPr>
        <a:xfrm>
          <a:off x="9618980" y="37406580"/>
          <a:ext cx="1692275" cy="1701800"/>
        </a:xfrm>
        <a:prstGeom prst="rect">
          <a:avLst/>
        </a:prstGeom>
      </xdr:spPr>
    </xdr:pic>
  </etc:cellImage>
  <etc:cellImage>
    <xdr:pic>
      <xdr:nvPicPr>
        <xdr:cNvPr id="39" name="ID_9BF82C1428EA492286EF19DE8E83105D" descr="PRE"/>
        <xdr:cNvPicPr/>
      </xdr:nvPicPr>
      <xdr:blipFill>
        <a:blip r:embed="rId52"/>
        <a:stretch>
          <a:fillRect/>
        </a:stretch>
      </xdr:blipFill>
      <xdr:spPr>
        <a:xfrm>
          <a:off x="9618980" y="163914455"/>
          <a:ext cx="1692275" cy="1701800"/>
        </a:xfrm>
        <a:prstGeom prst="rect">
          <a:avLst/>
        </a:prstGeom>
      </xdr:spPr>
    </xdr:pic>
  </etc:cellImage>
  <etc:cellImage>
    <xdr:pic>
      <xdr:nvPicPr>
        <xdr:cNvPr id="40" name="ID_52B546C11BCA4FE387D131CF3D668273" descr="PRE"/>
        <xdr:cNvPicPr/>
      </xdr:nvPicPr>
      <xdr:blipFill>
        <a:blip r:embed="rId17"/>
        <a:stretch>
          <a:fillRect/>
        </a:stretch>
      </xdr:blipFill>
      <xdr:spPr>
        <a:xfrm>
          <a:off x="9618980" y="39235380"/>
          <a:ext cx="1692275" cy="1701800"/>
        </a:xfrm>
        <a:prstGeom prst="rect">
          <a:avLst/>
        </a:prstGeom>
      </xdr:spPr>
    </xdr:pic>
  </etc:cellImage>
  <etc:cellImage>
    <xdr:pic>
      <xdr:nvPicPr>
        <xdr:cNvPr id="54" name="ID_34C99ECFA3934DD084E631D375280A02" descr="PRE"/>
        <xdr:cNvPicPr/>
      </xdr:nvPicPr>
      <xdr:blipFill>
        <a:blip r:embed="rId31"/>
        <a:stretch>
          <a:fillRect/>
        </a:stretch>
      </xdr:blipFill>
      <xdr:spPr>
        <a:xfrm>
          <a:off x="9618980" y="110329980"/>
          <a:ext cx="1692275" cy="1701800"/>
        </a:xfrm>
        <a:prstGeom prst="rect">
          <a:avLst/>
        </a:prstGeom>
      </xdr:spPr>
    </xdr:pic>
  </etc:cellImage>
  <etc:cellImage>
    <xdr:pic>
      <xdr:nvPicPr>
        <xdr:cNvPr id="42" name="ID_440FBF5AF50C4AEAA82B42D4B6F72D0D" descr="PRE"/>
        <xdr:cNvPicPr/>
      </xdr:nvPicPr>
      <xdr:blipFill>
        <a:blip r:embed="rId53"/>
        <a:stretch>
          <a:fillRect/>
        </a:stretch>
      </xdr:blipFill>
      <xdr:spPr>
        <a:xfrm>
          <a:off x="9618980" y="41064180"/>
          <a:ext cx="1692275" cy="1701800"/>
        </a:xfrm>
        <a:prstGeom prst="rect">
          <a:avLst/>
        </a:prstGeom>
      </xdr:spPr>
    </xdr:pic>
  </etc:cellImage>
  <etc:cellImage>
    <xdr:pic>
      <xdr:nvPicPr>
        <xdr:cNvPr id="46" name="ID_153593A3EA684FE28A6600EE76A30EEF" descr="PRE"/>
        <xdr:cNvPicPr/>
      </xdr:nvPicPr>
      <xdr:blipFill>
        <a:blip r:embed="rId54"/>
        <a:stretch>
          <a:fillRect/>
        </a:stretch>
      </xdr:blipFill>
      <xdr:spPr>
        <a:xfrm>
          <a:off x="9618980" y="107882055"/>
          <a:ext cx="1692275" cy="1701800"/>
        </a:xfrm>
        <a:prstGeom prst="rect">
          <a:avLst/>
        </a:prstGeom>
      </xdr:spPr>
    </xdr:pic>
  </etc:cellImage>
  <etc:cellImage>
    <xdr:pic>
      <xdr:nvPicPr>
        <xdr:cNvPr id="236" name="ID_FDA9077941694E7EB98641ED7FE03198" descr="PRE"/>
        <xdr:cNvPicPr/>
      </xdr:nvPicPr>
      <xdr:blipFill>
        <a:blip r:embed="rId55"/>
        <a:stretch>
          <a:fillRect/>
        </a:stretch>
      </xdr:blipFill>
      <xdr:spPr>
        <a:xfrm>
          <a:off x="9618980" y="455954130"/>
          <a:ext cx="1692275" cy="1701800"/>
        </a:xfrm>
        <a:prstGeom prst="rect">
          <a:avLst/>
        </a:prstGeom>
      </xdr:spPr>
    </xdr:pic>
  </etc:cellImage>
  <etc:cellImage>
    <xdr:pic>
      <xdr:nvPicPr>
        <xdr:cNvPr id="213" name="ID_F5375AB95D4B4CF59A4464C6F4283B31" descr="PRE"/>
        <xdr:cNvPicPr/>
      </xdr:nvPicPr>
      <xdr:blipFill>
        <a:blip r:embed="rId56"/>
        <a:stretch>
          <a:fillRect/>
        </a:stretch>
      </xdr:blipFill>
      <xdr:spPr>
        <a:xfrm>
          <a:off x="9618980" y="409494355"/>
          <a:ext cx="1692275" cy="1701800"/>
        </a:xfrm>
        <a:prstGeom prst="rect">
          <a:avLst/>
        </a:prstGeom>
      </xdr:spPr>
    </xdr:pic>
  </etc:cellImage>
  <etc:cellImage>
    <xdr:pic>
      <xdr:nvPicPr>
        <xdr:cNvPr id="154" name="ID_F3727608448047C7815F3B5BA7B21230" descr="PRE"/>
        <xdr:cNvPicPr/>
      </xdr:nvPicPr>
      <xdr:blipFill>
        <a:blip r:embed="rId38"/>
        <a:stretch>
          <a:fillRect/>
        </a:stretch>
      </xdr:blipFill>
      <xdr:spPr>
        <a:xfrm>
          <a:off x="9618980" y="300937930"/>
          <a:ext cx="1692275" cy="1701800"/>
        </a:xfrm>
        <a:prstGeom prst="rect">
          <a:avLst/>
        </a:prstGeom>
      </xdr:spPr>
    </xdr:pic>
  </etc:cellImage>
  <etc:cellImage>
    <xdr:pic>
      <xdr:nvPicPr>
        <xdr:cNvPr id="48" name="ID_DA4066CBFB064E0EB628A99C2BCB7306" descr="PRE"/>
        <xdr:cNvPicPr/>
      </xdr:nvPicPr>
      <xdr:blipFill>
        <a:blip r:embed="rId57"/>
        <a:stretch>
          <a:fillRect/>
        </a:stretch>
      </xdr:blipFill>
      <xdr:spPr>
        <a:xfrm>
          <a:off x="9618980" y="159748855"/>
          <a:ext cx="1692275" cy="1701800"/>
        </a:xfrm>
        <a:prstGeom prst="rect">
          <a:avLst/>
        </a:prstGeom>
      </xdr:spPr>
    </xdr:pic>
  </etc:cellImage>
  <etc:cellImage>
    <xdr:pic>
      <xdr:nvPicPr>
        <xdr:cNvPr id="51" name="ID_AE571CEB480C44C097C4B683843B65CA" descr="PRE"/>
        <xdr:cNvPicPr/>
      </xdr:nvPicPr>
      <xdr:blipFill>
        <a:blip r:embed="rId58"/>
        <a:stretch>
          <a:fillRect/>
        </a:stretch>
      </xdr:blipFill>
      <xdr:spPr>
        <a:xfrm>
          <a:off x="9618980" y="42892980"/>
          <a:ext cx="1692275" cy="1701800"/>
        </a:xfrm>
        <a:prstGeom prst="rect">
          <a:avLst/>
        </a:prstGeom>
      </xdr:spPr>
    </xdr:pic>
  </etc:cellImage>
  <etc:cellImage>
    <xdr:pic>
      <xdr:nvPicPr>
        <xdr:cNvPr id="52" name="ID_1F3741D5EDFC44FD93952F33BD687FDC" descr="PRE"/>
        <xdr:cNvPicPr/>
      </xdr:nvPicPr>
      <xdr:blipFill>
        <a:blip r:embed="rId3"/>
        <a:stretch>
          <a:fillRect/>
        </a:stretch>
      </xdr:blipFill>
      <xdr:spPr>
        <a:xfrm>
          <a:off x="9618980" y="60174505"/>
          <a:ext cx="1692275" cy="1701800"/>
        </a:xfrm>
        <a:prstGeom prst="rect">
          <a:avLst/>
        </a:prstGeom>
      </xdr:spPr>
    </xdr:pic>
  </etc:cellImage>
  <etc:cellImage>
    <xdr:pic>
      <xdr:nvPicPr>
        <xdr:cNvPr id="55" name="ID_1F4971FAEF3D4B9EB82B753447E0E51D" descr="PRE"/>
        <xdr:cNvPicPr/>
      </xdr:nvPicPr>
      <xdr:blipFill>
        <a:blip r:embed="rId48"/>
        <a:stretch>
          <a:fillRect/>
        </a:stretch>
      </xdr:blipFill>
      <xdr:spPr>
        <a:xfrm>
          <a:off x="9618980" y="44721780"/>
          <a:ext cx="1692275" cy="1701800"/>
        </a:xfrm>
        <a:prstGeom prst="rect">
          <a:avLst/>
        </a:prstGeom>
      </xdr:spPr>
    </xdr:pic>
  </etc:cellImage>
  <etc:cellImage>
    <xdr:pic>
      <xdr:nvPicPr>
        <xdr:cNvPr id="103" name="ID_B78C4AA05456419FABF2ABBD1758C691" descr="PRE"/>
        <xdr:cNvPicPr/>
      </xdr:nvPicPr>
      <xdr:blipFill>
        <a:blip r:embed="rId17"/>
        <a:stretch>
          <a:fillRect/>
        </a:stretch>
      </xdr:blipFill>
      <xdr:spPr>
        <a:xfrm>
          <a:off x="9618980" y="47058580"/>
          <a:ext cx="1692275" cy="1701800"/>
        </a:xfrm>
        <a:prstGeom prst="rect">
          <a:avLst/>
        </a:prstGeom>
      </xdr:spPr>
    </xdr:pic>
  </etc:cellImage>
  <etc:cellImage>
    <xdr:pic>
      <xdr:nvPicPr>
        <xdr:cNvPr id="104" name="ID_715072C76E5C4EBE978051C049B4D90A" descr="PRE"/>
        <xdr:cNvPicPr/>
      </xdr:nvPicPr>
      <xdr:blipFill>
        <a:blip r:embed="rId10"/>
        <a:stretch>
          <a:fillRect/>
        </a:stretch>
      </xdr:blipFill>
      <xdr:spPr>
        <a:xfrm>
          <a:off x="9618980" y="53052980"/>
          <a:ext cx="1692275" cy="1701800"/>
        </a:xfrm>
        <a:prstGeom prst="rect">
          <a:avLst/>
        </a:prstGeom>
      </xdr:spPr>
    </xdr:pic>
  </etc:cellImage>
  <etc:cellImage>
    <xdr:pic>
      <xdr:nvPicPr>
        <xdr:cNvPr id="106" name="ID_D764CDC2E40D496F9C66DD481F634B06" descr="PRE"/>
        <xdr:cNvPicPr/>
      </xdr:nvPicPr>
      <xdr:blipFill>
        <a:blip r:embed="rId3"/>
        <a:stretch>
          <a:fillRect/>
        </a:stretch>
      </xdr:blipFill>
      <xdr:spPr>
        <a:xfrm>
          <a:off x="9618980" y="146236055"/>
          <a:ext cx="1692275" cy="1701800"/>
        </a:xfrm>
        <a:prstGeom prst="rect">
          <a:avLst/>
        </a:prstGeom>
      </xdr:spPr>
    </xdr:pic>
  </etc:cellImage>
  <etc:cellImage>
    <xdr:pic>
      <xdr:nvPicPr>
        <xdr:cNvPr id="107" name="ID_AAA1986CF8344F07AC81B8D8C9FFA079" descr="PRE"/>
        <xdr:cNvPicPr/>
      </xdr:nvPicPr>
      <xdr:blipFill>
        <a:blip r:embed="rId3"/>
        <a:stretch>
          <a:fillRect/>
        </a:stretch>
      </xdr:blipFill>
      <xdr:spPr>
        <a:xfrm>
          <a:off x="9618980" y="54881780"/>
          <a:ext cx="1692275" cy="1701800"/>
        </a:xfrm>
        <a:prstGeom prst="rect">
          <a:avLst/>
        </a:prstGeom>
      </xdr:spPr>
    </xdr:pic>
  </etc:cellImage>
  <etc:cellImage>
    <xdr:pic>
      <xdr:nvPicPr>
        <xdr:cNvPr id="109" name="ID_3D59F09619E84D88A3E259486380D4F5" descr="PRE"/>
        <xdr:cNvPicPr/>
      </xdr:nvPicPr>
      <xdr:blipFill>
        <a:blip r:embed="rId34"/>
        <a:stretch>
          <a:fillRect/>
        </a:stretch>
      </xdr:blipFill>
      <xdr:spPr>
        <a:xfrm>
          <a:off x="9618980" y="93953330"/>
          <a:ext cx="1692275" cy="1701800"/>
        </a:xfrm>
        <a:prstGeom prst="rect">
          <a:avLst/>
        </a:prstGeom>
      </xdr:spPr>
    </xdr:pic>
  </etc:cellImage>
  <etc:cellImage>
    <xdr:pic>
      <xdr:nvPicPr>
        <xdr:cNvPr id="110" name="ID_5577BFAC8B4E4B4B8C0B4EE5D06A3CC0" descr="PRE"/>
        <xdr:cNvPicPr/>
      </xdr:nvPicPr>
      <xdr:blipFill>
        <a:blip r:embed="rId31"/>
        <a:stretch>
          <a:fillRect/>
        </a:stretch>
      </xdr:blipFill>
      <xdr:spPr>
        <a:xfrm>
          <a:off x="9618980" y="56710580"/>
          <a:ext cx="1692275" cy="1701800"/>
        </a:xfrm>
        <a:prstGeom prst="rect">
          <a:avLst/>
        </a:prstGeom>
      </xdr:spPr>
    </xdr:pic>
  </etc:cellImage>
  <etc:cellImage>
    <xdr:pic>
      <xdr:nvPicPr>
        <xdr:cNvPr id="262" name="ID_0762B29C144F4A4EAD2DAC8B0FDE2676" descr="PRE"/>
        <xdr:cNvPicPr/>
      </xdr:nvPicPr>
      <xdr:blipFill>
        <a:blip r:embed="rId3"/>
        <a:stretch>
          <a:fillRect/>
        </a:stretch>
      </xdr:blipFill>
      <xdr:spPr>
        <a:xfrm>
          <a:off x="9599930" y="508817880"/>
          <a:ext cx="1692275" cy="1701800"/>
        </a:xfrm>
        <a:prstGeom prst="rect">
          <a:avLst/>
        </a:prstGeom>
      </xdr:spPr>
    </xdr:pic>
  </etc:cellImage>
  <etc:cellImage>
    <xdr:pic>
      <xdr:nvPicPr>
        <xdr:cNvPr id="111" name="ID_0856CD5CD9B2455AACE994AF959B383E" descr="PRE"/>
        <xdr:cNvPicPr/>
      </xdr:nvPicPr>
      <xdr:blipFill>
        <a:blip r:embed="rId10"/>
        <a:stretch>
          <a:fillRect/>
        </a:stretch>
      </xdr:blipFill>
      <xdr:spPr>
        <a:xfrm>
          <a:off x="9618980" y="115229005"/>
          <a:ext cx="1692275" cy="1701800"/>
        </a:xfrm>
        <a:prstGeom prst="rect">
          <a:avLst/>
        </a:prstGeom>
      </xdr:spPr>
    </xdr:pic>
  </etc:cellImage>
  <etc:cellImage>
    <xdr:pic>
      <xdr:nvPicPr>
        <xdr:cNvPr id="112" name="ID_9E247BFE84134AC1BD4F0B05425BBA87" descr="PRE"/>
        <xdr:cNvPicPr/>
      </xdr:nvPicPr>
      <xdr:blipFill>
        <a:blip r:embed="rId15"/>
        <a:stretch>
          <a:fillRect/>
        </a:stretch>
      </xdr:blipFill>
      <xdr:spPr>
        <a:xfrm>
          <a:off x="9618980" y="62003305"/>
          <a:ext cx="1692275" cy="1701800"/>
        </a:xfrm>
        <a:prstGeom prst="rect">
          <a:avLst/>
        </a:prstGeom>
      </xdr:spPr>
    </xdr:pic>
  </etc:cellImage>
  <etc:cellImage>
    <xdr:pic>
      <xdr:nvPicPr>
        <xdr:cNvPr id="157" name="ID_DF1E2D450019417F8D41D8467F48D92B" descr="PRE"/>
        <xdr:cNvPicPr/>
      </xdr:nvPicPr>
      <xdr:blipFill>
        <a:blip r:embed="rId7"/>
        <a:srcRect t="16667"/>
        <a:stretch>
          <a:fillRect/>
        </a:stretch>
      </xdr:blipFill>
      <xdr:spPr>
        <a:xfrm>
          <a:off x="9618980" y="305900455"/>
          <a:ext cx="1692275" cy="1412875"/>
        </a:xfrm>
        <a:prstGeom prst="rect">
          <a:avLst/>
        </a:prstGeom>
      </xdr:spPr>
    </xdr:pic>
  </etc:cellImage>
  <etc:cellImage>
    <xdr:pic>
      <xdr:nvPicPr>
        <xdr:cNvPr id="113" name="ID_054A7C7ACE1A4983BCDF45A689454119" descr="PRE"/>
        <xdr:cNvPicPr/>
      </xdr:nvPicPr>
      <xdr:blipFill>
        <a:blip r:embed="rId3"/>
        <a:stretch>
          <a:fillRect/>
        </a:stretch>
      </xdr:blipFill>
      <xdr:spPr>
        <a:xfrm>
          <a:off x="9618980" y="113400205"/>
          <a:ext cx="1692275" cy="1701800"/>
        </a:xfrm>
        <a:prstGeom prst="rect">
          <a:avLst/>
        </a:prstGeom>
      </xdr:spPr>
    </xdr:pic>
  </etc:cellImage>
  <etc:cellImage>
    <xdr:pic>
      <xdr:nvPicPr>
        <xdr:cNvPr id="131" name="ID_D8376E75F80141BB98991D950B94334D" descr="PRE"/>
        <xdr:cNvPicPr/>
      </xdr:nvPicPr>
      <xdr:blipFill>
        <a:blip r:embed="rId3"/>
        <a:stretch>
          <a:fillRect/>
        </a:stretch>
      </xdr:blipFill>
      <xdr:spPr>
        <a:xfrm>
          <a:off x="9618980" y="259377180"/>
          <a:ext cx="1692275" cy="1701800"/>
        </a:xfrm>
        <a:prstGeom prst="rect">
          <a:avLst/>
        </a:prstGeom>
      </xdr:spPr>
    </xdr:pic>
  </etc:cellImage>
  <etc:cellImage>
    <xdr:pic>
      <xdr:nvPicPr>
        <xdr:cNvPr id="114" name="ID_F3125BF9974B490EA63B180173A5A1C5" descr="PRE"/>
        <xdr:cNvPicPr/>
      </xdr:nvPicPr>
      <xdr:blipFill>
        <a:blip r:embed="rId39"/>
        <a:stretch>
          <a:fillRect/>
        </a:stretch>
      </xdr:blipFill>
      <xdr:spPr>
        <a:xfrm>
          <a:off x="9618980" y="63832105"/>
          <a:ext cx="1692275" cy="1701800"/>
        </a:xfrm>
        <a:prstGeom prst="rect">
          <a:avLst/>
        </a:prstGeom>
      </xdr:spPr>
    </xdr:pic>
  </etc:cellImage>
  <etc:cellImage>
    <xdr:pic>
      <xdr:nvPicPr>
        <xdr:cNvPr id="115" name="ID_101A82C3BA5040E4BC00E0833440B05F" descr="PRE"/>
        <xdr:cNvPicPr/>
      </xdr:nvPicPr>
      <xdr:blipFill>
        <a:blip r:embed="rId13"/>
        <a:stretch>
          <a:fillRect/>
        </a:stretch>
      </xdr:blipFill>
      <xdr:spPr>
        <a:xfrm>
          <a:off x="9618980" y="165743255"/>
          <a:ext cx="1692275" cy="1701800"/>
        </a:xfrm>
        <a:prstGeom prst="rect">
          <a:avLst/>
        </a:prstGeom>
      </xdr:spPr>
    </xdr:pic>
  </etc:cellImage>
  <etc:cellImage>
    <xdr:pic>
      <xdr:nvPicPr>
        <xdr:cNvPr id="118" name="ID_89A0022FC2CB41C8A6DFD8D2EF578037" descr="PRE"/>
        <xdr:cNvPicPr/>
      </xdr:nvPicPr>
      <xdr:blipFill>
        <a:blip r:embed="rId46"/>
        <a:stretch>
          <a:fillRect/>
        </a:stretch>
      </xdr:blipFill>
      <xdr:spPr>
        <a:xfrm>
          <a:off x="9618980" y="167572055"/>
          <a:ext cx="1692275" cy="1701800"/>
        </a:xfrm>
        <a:prstGeom prst="rect">
          <a:avLst/>
        </a:prstGeom>
      </xdr:spPr>
    </xdr:pic>
  </etc:cellImage>
  <etc:cellImage>
    <xdr:pic>
      <xdr:nvPicPr>
        <xdr:cNvPr id="120" name="ID_049AB0658741431594E391C0E0032D11" descr="PRE"/>
        <xdr:cNvPicPr/>
      </xdr:nvPicPr>
      <xdr:blipFill>
        <a:blip r:embed="rId31"/>
        <a:stretch>
          <a:fillRect/>
        </a:stretch>
      </xdr:blipFill>
      <xdr:spPr>
        <a:xfrm>
          <a:off x="9618980" y="67997705"/>
          <a:ext cx="1692275" cy="1701800"/>
        </a:xfrm>
        <a:prstGeom prst="rect">
          <a:avLst/>
        </a:prstGeom>
      </xdr:spPr>
    </xdr:pic>
  </etc:cellImage>
  <etc:cellImage>
    <xdr:pic>
      <xdr:nvPicPr>
        <xdr:cNvPr id="245" name="ID_DC9AC52CD268423B9507C8DA5B2EAE42" descr="PRE"/>
        <xdr:cNvPicPr/>
      </xdr:nvPicPr>
      <xdr:blipFill>
        <a:blip r:embed="rId7"/>
        <a:srcRect t="16791"/>
        <a:stretch>
          <a:fillRect/>
        </a:stretch>
      </xdr:blipFill>
      <xdr:spPr>
        <a:xfrm>
          <a:off x="9618980" y="473207080"/>
          <a:ext cx="1692275" cy="1416050"/>
        </a:xfrm>
        <a:prstGeom prst="rect">
          <a:avLst/>
        </a:prstGeom>
      </xdr:spPr>
    </xdr:pic>
  </etc:cellImage>
  <etc:cellImage>
    <xdr:pic>
      <xdr:nvPicPr>
        <xdr:cNvPr id="139" name="ID_22863B538D2648779C01175CD4C701D5" descr="PRE"/>
        <xdr:cNvPicPr/>
      </xdr:nvPicPr>
      <xdr:blipFill>
        <a:blip r:embed="rId47"/>
        <a:stretch>
          <a:fillRect/>
        </a:stretch>
      </xdr:blipFill>
      <xdr:spPr>
        <a:xfrm>
          <a:off x="9618980" y="273810730"/>
          <a:ext cx="1692275" cy="1701800"/>
        </a:xfrm>
        <a:prstGeom prst="rect">
          <a:avLst/>
        </a:prstGeom>
      </xdr:spPr>
    </xdr:pic>
  </etc:cellImage>
  <etc:cellImage>
    <xdr:pic>
      <xdr:nvPicPr>
        <xdr:cNvPr id="121" name="ID_EC394AA6ECB241868E123C85FFFE842C" descr="PRE"/>
        <xdr:cNvPicPr/>
      </xdr:nvPicPr>
      <xdr:blipFill>
        <a:blip r:embed="rId59"/>
        <a:stretch>
          <a:fillRect/>
        </a:stretch>
      </xdr:blipFill>
      <xdr:spPr>
        <a:xfrm>
          <a:off x="9618980" y="78157705"/>
          <a:ext cx="1692275" cy="1701800"/>
        </a:xfrm>
        <a:prstGeom prst="rect">
          <a:avLst/>
        </a:prstGeom>
      </xdr:spPr>
    </xdr:pic>
  </etc:cellImage>
  <etc:cellImage>
    <xdr:pic>
      <xdr:nvPicPr>
        <xdr:cNvPr id="123" name="ID_56993D2131FA49859A0AD16FC1293C7F" descr="PRE"/>
        <xdr:cNvPicPr/>
      </xdr:nvPicPr>
      <xdr:blipFill>
        <a:blip r:embed="rId17"/>
        <a:stretch>
          <a:fillRect/>
        </a:stretch>
      </xdr:blipFill>
      <xdr:spPr>
        <a:xfrm>
          <a:off x="9618980" y="79986505"/>
          <a:ext cx="1692275" cy="1701800"/>
        </a:xfrm>
        <a:prstGeom prst="rect">
          <a:avLst/>
        </a:prstGeom>
      </xdr:spPr>
    </xdr:pic>
  </etc:cellImage>
  <etc:cellImage>
    <xdr:pic>
      <xdr:nvPicPr>
        <xdr:cNvPr id="124" name="ID_0997AE9533A54610A8ADC383F1CD5688" descr="PRE"/>
        <xdr:cNvPicPr/>
      </xdr:nvPicPr>
      <xdr:blipFill>
        <a:blip r:embed="rId5"/>
        <a:stretch>
          <a:fillRect/>
        </a:stretch>
      </xdr:blipFill>
      <xdr:spPr>
        <a:xfrm>
          <a:off x="9618980" y="86130130"/>
          <a:ext cx="1692275" cy="1701800"/>
        </a:xfrm>
        <a:prstGeom prst="rect">
          <a:avLst/>
        </a:prstGeom>
      </xdr:spPr>
    </xdr:pic>
  </etc:cellImage>
  <etc:cellImage>
    <xdr:pic>
      <xdr:nvPicPr>
        <xdr:cNvPr id="126" name="ID_0ADC7F29AF804F7A9183117C7B041FC5" descr="PRE"/>
        <xdr:cNvPicPr/>
      </xdr:nvPicPr>
      <xdr:blipFill>
        <a:blip r:embed="rId3"/>
        <a:stretch>
          <a:fillRect/>
        </a:stretch>
      </xdr:blipFill>
      <xdr:spPr>
        <a:xfrm>
          <a:off x="9618980" y="103716455"/>
          <a:ext cx="1692275" cy="1701800"/>
        </a:xfrm>
        <a:prstGeom prst="rect">
          <a:avLst/>
        </a:prstGeom>
      </xdr:spPr>
    </xdr:pic>
  </etc:cellImage>
  <etc:cellImage>
    <xdr:pic>
      <xdr:nvPicPr>
        <xdr:cNvPr id="127" name="ID_DAEF2D1C47BF45AB9B3466BBFA3D87DA" descr="PRE"/>
        <xdr:cNvPicPr/>
      </xdr:nvPicPr>
      <xdr:blipFill>
        <a:blip r:embed="rId4"/>
        <a:stretch>
          <a:fillRect/>
        </a:stretch>
      </xdr:blipFill>
      <xdr:spPr>
        <a:xfrm>
          <a:off x="9618980" y="105545255"/>
          <a:ext cx="1692275" cy="1701800"/>
        </a:xfrm>
        <a:prstGeom prst="rect">
          <a:avLst/>
        </a:prstGeom>
      </xdr:spPr>
    </xdr:pic>
  </etc:cellImage>
  <etc:cellImage>
    <xdr:pic>
      <xdr:nvPicPr>
        <xdr:cNvPr id="247" name="ID_7997582E0E5949EF8B1D2E70D268D709" descr="PRE"/>
        <xdr:cNvPicPr/>
      </xdr:nvPicPr>
      <xdr:blipFill>
        <a:blip r:embed="rId3"/>
        <a:stretch>
          <a:fillRect/>
        </a:stretch>
      </xdr:blipFill>
      <xdr:spPr>
        <a:xfrm>
          <a:off x="9618980" y="476578930"/>
          <a:ext cx="1692275" cy="1701800"/>
        </a:xfrm>
        <a:prstGeom prst="rect">
          <a:avLst/>
        </a:prstGeom>
      </xdr:spPr>
    </xdr:pic>
  </etc:cellImage>
  <etc:cellImage>
    <xdr:pic>
      <xdr:nvPicPr>
        <xdr:cNvPr id="129" name="ID_A885D7FC4E08494297829724134A5A1C" descr="PRE"/>
        <xdr:cNvPicPr/>
      </xdr:nvPicPr>
      <xdr:blipFill>
        <a:blip r:embed="rId1"/>
        <a:stretch>
          <a:fillRect/>
        </a:stretch>
      </xdr:blipFill>
      <xdr:spPr>
        <a:xfrm>
          <a:off x="9618980" y="120715405"/>
          <a:ext cx="1692275" cy="1701800"/>
        </a:xfrm>
        <a:prstGeom prst="rect">
          <a:avLst/>
        </a:prstGeom>
      </xdr:spPr>
    </xdr:pic>
  </etc:cellImage>
  <etc:cellImage>
    <xdr:pic>
      <xdr:nvPicPr>
        <xdr:cNvPr id="130" name="ID_10C9F20E3E004CA4A1CCAF3E4BF117BA" descr="PRE"/>
        <xdr:cNvPicPr/>
      </xdr:nvPicPr>
      <xdr:blipFill>
        <a:blip r:embed="rId34"/>
        <a:stretch>
          <a:fillRect/>
        </a:stretch>
      </xdr:blipFill>
      <xdr:spPr>
        <a:xfrm>
          <a:off x="9618980" y="128538605"/>
          <a:ext cx="1692275" cy="1701800"/>
        </a:xfrm>
        <a:prstGeom prst="rect">
          <a:avLst/>
        </a:prstGeom>
      </xdr:spPr>
    </xdr:pic>
  </etc:cellImage>
  <etc:cellImage>
    <xdr:pic>
      <xdr:nvPicPr>
        <xdr:cNvPr id="270" name="ID_452B0D52FBC6479DA1B46719B58BA368" descr="PRE"/>
        <xdr:cNvPicPr/>
      </xdr:nvPicPr>
      <xdr:blipFill>
        <a:blip r:embed="rId60"/>
        <a:stretch>
          <a:fillRect/>
        </a:stretch>
      </xdr:blipFill>
      <xdr:spPr>
        <a:xfrm>
          <a:off x="9618980" y="521368655"/>
          <a:ext cx="1692275" cy="1701800"/>
        </a:xfrm>
        <a:prstGeom prst="rect">
          <a:avLst/>
        </a:prstGeom>
      </xdr:spPr>
    </xdr:pic>
  </etc:cellImage>
  <etc:cellImage>
    <xdr:pic>
      <xdr:nvPicPr>
        <xdr:cNvPr id="132" name="ID_0303F5AF351B4B59A9CF474D14D80203" descr="PRE"/>
        <xdr:cNvPicPr/>
      </xdr:nvPicPr>
      <xdr:blipFill>
        <a:blip r:embed="rId28"/>
        <a:stretch>
          <a:fillRect/>
        </a:stretch>
      </xdr:blipFill>
      <xdr:spPr>
        <a:xfrm>
          <a:off x="9618980" y="130367405"/>
          <a:ext cx="1692275" cy="1701800"/>
        </a:xfrm>
        <a:prstGeom prst="rect">
          <a:avLst/>
        </a:prstGeom>
      </xdr:spPr>
    </xdr:pic>
  </etc:cellImage>
  <etc:cellImage>
    <xdr:pic>
      <xdr:nvPicPr>
        <xdr:cNvPr id="133" name="ID_164ED0FADB4840B08C45162575A25CE9" descr="PRE"/>
        <xdr:cNvPicPr/>
      </xdr:nvPicPr>
      <xdr:blipFill>
        <a:blip r:embed="rId5"/>
        <a:stretch>
          <a:fillRect/>
        </a:stretch>
      </xdr:blipFill>
      <xdr:spPr>
        <a:xfrm>
          <a:off x="9618980" y="135853805"/>
          <a:ext cx="1692275" cy="1701800"/>
        </a:xfrm>
        <a:prstGeom prst="rect">
          <a:avLst/>
        </a:prstGeom>
      </xdr:spPr>
    </xdr:pic>
  </etc:cellImage>
  <etc:cellImage>
    <xdr:pic>
      <xdr:nvPicPr>
        <xdr:cNvPr id="135" name="ID_5E3A8F5498FB4F8FA9FBCDF451E90E0D" descr="PRE"/>
        <xdr:cNvPicPr/>
      </xdr:nvPicPr>
      <xdr:blipFill>
        <a:blip r:embed="rId34"/>
        <a:stretch>
          <a:fillRect/>
        </a:stretch>
      </xdr:blipFill>
      <xdr:spPr>
        <a:xfrm>
          <a:off x="9618980" y="137682605"/>
          <a:ext cx="1692275" cy="1701800"/>
        </a:xfrm>
        <a:prstGeom prst="rect">
          <a:avLst/>
        </a:prstGeom>
      </xdr:spPr>
    </xdr:pic>
  </etc:cellImage>
  <etc:cellImage>
    <xdr:pic>
      <xdr:nvPicPr>
        <xdr:cNvPr id="136" name="ID_D653E25998334A19A6633FA97B049D13" descr="PRE"/>
        <xdr:cNvPicPr/>
      </xdr:nvPicPr>
      <xdr:blipFill>
        <a:blip r:embed="rId1"/>
        <a:stretch>
          <a:fillRect/>
        </a:stretch>
      </xdr:blipFill>
      <xdr:spPr>
        <a:xfrm>
          <a:off x="9618980" y="141959330"/>
          <a:ext cx="1692275" cy="1701800"/>
        </a:xfrm>
        <a:prstGeom prst="rect">
          <a:avLst/>
        </a:prstGeom>
      </xdr:spPr>
    </xdr:pic>
  </etc:cellImage>
  <etc:cellImage>
    <xdr:pic>
      <xdr:nvPicPr>
        <xdr:cNvPr id="137" name="ID_71E9B5C9DE164B0DB6257854C3627A70" descr="PRE"/>
        <xdr:cNvPicPr/>
      </xdr:nvPicPr>
      <xdr:blipFill>
        <a:blip r:embed="rId3"/>
        <a:stretch>
          <a:fillRect/>
        </a:stretch>
      </xdr:blipFill>
      <xdr:spPr>
        <a:xfrm>
          <a:off x="9618980" y="143788130"/>
          <a:ext cx="1692275" cy="1701800"/>
        </a:xfrm>
        <a:prstGeom prst="rect">
          <a:avLst/>
        </a:prstGeom>
      </xdr:spPr>
    </xdr:pic>
  </etc:cellImage>
  <etc:cellImage>
    <xdr:pic>
      <xdr:nvPicPr>
        <xdr:cNvPr id="280" name="ID_65877587F117442B9267BF8CA7CB2808" descr="PRE"/>
        <xdr:cNvPicPr/>
      </xdr:nvPicPr>
      <xdr:blipFill>
        <a:blip r:embed="rId32"/>
        <a:stretch>
          <a:fillRect/>
        </a:stretch>
      </xdr:blipFill>
      <xdr:spPr>
        <a:xfrm>
          <a:off x="9599930" y="539389955"/>
          <a:ext cx="1692275" cy="1701800"/>
        </a:xfrm>
        <a:prstGeom prst="rect">
          <a:avLst/>
        </a:prstGeom>
      </xdr:spPr>
    </xdr:pic>
  </etc:cellImage>
  <etc:cellImage>
    <xdr:pic>
      <xdr:nvPicPr>
        <xdr:cNvPr id="231" name="ID_02A0D52E70014B79B8E5F72716E0614E" descr="PRE"/>
        <xdr:cNvPicPr/>
      </xdr:nvPicPr>
      <xdr:blipFill>
        <a:blip r:embed="rId4"/>
        <a:stretch>
          <a:fillRect/>
        </a:stretch>
      </xdr:blipFill>
      <xdr:spPr>
        <a:xfrm>
          <a:off x="9618980" y="445686180"/>
          <a:ext cx="1692275" cy="1701800"/>
        </a:xfrm>
        <a:prstGeom prst="rect">
          <a:avLst/>
        </a:prstGeom>
      </xdr:spPr>
    </xdr:pic>
  </etc:cellImage>
  <etc:cellImage>
    <xdr:pic>
      <xdr:nvPicPr>
        <xdr:cNvPr id="177" name="ID_7431414A77E9477B9B7556D407C13FD8" descr="PRE"/>
        <xdr:cNvPicPr/>
      </xdr:nvPicPr>
      <xdr:blipFill>
        <a:blip r:embed="rId48"/>
        <a:stretch>
          <a:fillRect/>
        </a:stretch>
      </xdr:blipFill>
      <xdr:spPr>
        <a:xfrm>
          <a:off x="9618980" y="344136980"/>
          <a:ext cx="1692275" cy="1701800"/>
        </a:xfrm>
        <a:prstGeom prst="rect">
          <a:avLst/>
        </a:prstGeom>
      </xdr:spPr>
    </xdr:pic>
  </etc:cellImage>
  <etc:cellImage>
    <xdr:pic>
      <xdr:nvPicPr>
        <xdr:cNvPr id="140" name="ID_ECC1247A99704C6E9160995DDE007474" descr="PRE"/>
        <xdr:cNvPicPr/>
      </xdr:nvPicPr>
      <xdr:blipFill>
        <a:blip r:embed="rId61"/>
        <a:stretch>
          <a:fillRect/>
        </a:stretch>
      </xdr:blipFill>
      <xdr:spPr>
        <a:xfrm>
          <a:off x="9618980" y="148064855"/>
          <a:ext cx="1692275" cy="1701800"/>
        </a:xfrm>
        <a:prstGeom prst="rect">
          <a:avLst/>
        </a:prstGeom>
      </xdr:spPr>
    </xdr:pic>
  </etc:cellImage>
  <etc:cellImage>
    <xdr:pic>
      <xdr:nvPicPr>
        <xdr:cNvPr id="181" name="ID_C4AD7DDA94C645EC8EAE16A17CFD5823" descr="PRE"/>
        <xdr:cNvPicPr/>
      </xdr:nvPicPr>
      <xdr:blipFill>
        <a:blip r:embed="rId17"/>
        <a:stretch>
          <a:fillRect/>
        </a:stretch>
      </xdr:blipFill>
      <xdr:spPr>
        <a:xfrm>
          <a:off x="9618980" y="351261680"/>
          <a:ext cx="1692275" cy="1701800"/>
        </a:xfrm>
        <a:prstGeom prst="rect">
          <a:avLst/>
        </a:prstGeom>
      </xdr:spPr>
    </xdr:pic>
  </etc:cellImage>
  <etc:cellImage>
    <xdr:pic>
      <xdr:nvPicPr>
        <xdr:cNvPr id="142" name="ID_28263320DF1A4EE38F65FD231CD8A624" descr="PRE"/>
        <xdr:cNvPicPr/>
      </xdr:nvPicPr>
      <xdr:blipFill>
        <a:blip r:embed="rId62"/>
        <a:stretch>
          <a:fillRect/>
        </a:stretch>
      </xdr:blipFill>
      <xdr:spPr>
        <a:xfrm>
          <a:off x="9618980" y="152738455"/>
          <a:ext cx="1692275" cy="1701800"/>
        </a:xfrm>
        <a:prstGeom prst="rect">
          <a:avLst/>
        </a:prstGeom>
      </xdr:spPr>
    </xdr:pic>
  </etc:cellImage>
  <etc:cellImage>
    <xdr:pic>
      <xdr:nvPicPr>
        <xdr:cNvPr id="143" name="ID_0B5D435B096844F6B99B0FDF4FB7CAA4" descr="PRE"/>
        <xdr:cNvPicPr/>
      </xdr:nvPicPr>
      <xdr:blipFill>
        <a:blip r:embed="rId63"/>
        <a:stretch>
          <a:fillRect/>
        </a:stretch>
      </xdr:blipFill>
      <xdr:spPr>
        <a:xfrm>
          <a:off x="9618980" y="156091255"/>
          <a:ext cx="1692275" cy="1701800"/>
        </a:xfrm>
        <a:prstGeom prst="rect">
          <a:avLst/>
        </a:prstGeom>
      </xdr:spPr>
    </xdr:pic>
  </etc:cellImage>
  <etc:cellImage>
    <xdr:pic>
      <xdr:nvPicPr>
        <xdr:cNvPr id="144" name="ID_B3577993078446DFB25E09BD113A2162" descr="PRE"/>
        <xdr:cNvPicPr/>
      </xdr:nvPicPr>
      <xdr:blipFill>
        <a:blip r:embed="rId14"/>
        <a:stretch>
          <a:fillRect/>
        </a:stretch>
      </xdr:blipFill>
      <xdr:spPr>
        <a:xfrm>
          <a:off x="9618980" y="157920055"/>
          <a:ext cx="1692275" cy="1701800"/>
        </a:xfrm>
        <a:prstGeom prst="rect">
          <a:avLst/>
        </a:prstGeom>
      </xdr:spPr>
    </xdr:pic>
  </etc:cellImage>
  <etc:cellImage>
    <xdr:pic>
      <xdr:nvPicPr>
        <xdr:cNvPr id="145" name="ID_24254B01E57D4B6D866282E1A3C1BB79" descr="PRE"/>
        <xdr:cNvPicPr/>
      </xdr:nvPicPr>
      <xdr:blipFill>
        <a:blip r:embed="rId15"/>
        <a:stretch>
          <a:fillRect/>
        </a:stretch>
      </xdr:blipFill>
      <xdr:spPr>
        <a:xfrm>
          <a:off x="9618980" y="161577655"/>
          <a:ext cx="1692275" cy="1701800"/>
        </a:xfrm>
        <a:prstGeom prst="rect">
          <a:avLst/>
        </a:prstGeom>
      </xdr:spPr>
    </xdr:pic>
  </etc:cellImage>
  <etc:cellImage>
    <xdr:pic>
      <xdr:nvPicPr>
        <xdr:cNvPr id="146" name="ID_C7F95FAA9F834B2AA7EFA898A3ABE2B1" descr="PRE"/>
        <xdr:cNvPicPr/>
      </xdr:nvPicPr>
      <xdr:blipFill>
        <a:blip r:embed="rId17"/>
        <a:stretch>
          <a:fillRect/>
        </a:stretch>
      </xdr:blipFill>
      <xdr:spPr>
        <a:xfrm>
          <a:off x="9618980" y="169400855"/>
          <a:ext cx="1692275" cy="1701800"/>
        </a:xfrm>
        <a:prstGeom prst="rect">
          <a:avLst/>
        </a:prstGeom>
      </xdr:spPr>
    </xdr:pic>
  </etc:cellImage>
  <etc:cellImage>
    <xdr:pic>
      <xdr:nvPicPr>
        <xdr:cNvPr id="147" name="ID_3D4AA7726AEA4765A4BF5FCFA8FF438D" descr="PRE"/>
        <xdr:cNvPicPr/>
      </xdr:nvPicPr>
      <xdr:blipFill>
        <a:blip r:embed="rId64"/>
        <a:stretch>
          <a:fillRect/>
        </a:stretch>
      </xdr:blipFill>
      <xdr:spPr>
        <a:xfrm>
          <a:off x="9618980" y="171229655"/>
          <a:ext cx="1692275" cy="1701800"/>
        </a:xfrm>
        <a:prstGeom prst="rect">
          <a:avLst/>
        </a:prstGeom>
      </xdr:spPr>
    </xdr:pic>
  </etc:cellImage>
  <etc:cellImage>
    <xdr:pic>
      <xdr:nvPicPr>
        <xdr:cNvPr id="148" name="ID_05AC8E81E5EB4C0D8BC47327AC0087ED" descr="PRE"/>
        <xdr:cNvPicPr/>
      </xdr:nvPicPr>
      <xdr:blipFill>
        <a:blip r:embed="rId10"/>
        <a:stretch>
          <a:fillRect/>
        </a:stretch>
      </xdr:blipFill>
      <xdr:spPr>
        <a:xfrm>
          <a:off x="9618980" y="178748055"/>
          <a:ext cx="1692275" cy="1701800"/>
        </a:xfrm>
        <a:prstGeom prst="rect">
          <a:avLst/>
        </a:prstGeom>
      </xdr:spPr>
    </xdr:pic>
  </etc:cellImage>
  <etc:cellImage>
    <xdr:pic>
      <xdr:nvPicPr>
        <xdr:cNvPr id="149" name="ID_F7F84740BD8E4AF08A5D11636680968E" descr="PRE"/>
        <xdr:cNvPicPr/>
      </xdr:nvPicPr>
      <xdr:blipFill>
        <a:blip r:embed="rId18"/>
        <a:stretch>
          <a:fillRect/>
        </a:stretch>
      </xdr:blipFill>
      <xdr:spPr>
        <a:xfrm>
          <a:off x="9618980" y="180576855"/>
          <a:ext cx="1692275" cy="1701800"/>
        </a:xfrm>
        <a:prstGeom prst="rect">
          <a:avLst/>
        </a:prstGeom>
      </xdr:spPr>
    </xdr:pic>
  </etc:cellImage>
  <etc:cellImage>
    <xdr:pic>
      <xdr:nvPicPr>
        <xdr:cNvPr id="150" name="ID_C9EF3C6375934631BC80C9399A4C6F9D" descr="PRE"/>
        <xdr:cNvPicPr/>
      </xdr:nvPicPr>
      <xdr:blipFill>
        <a:blip r:embed="rId65"/>
        <a:stretch>
          <a:fillRect/>
        </a:stretch>
      </xdr:blipFill>
      <xdr:spPr>
        <a:xfrm>
          <a:off x="9618980" y="186682380"/>
          <a:ext cx="1692275" cy="1701800"/>
        </a:xfrm>
        <a:prstGeom prst="rect">
          <a:avLst/>
        </a:prstGeom>
      </xdr:spPr>
    </xdr:pic>
  </etc:cellImage>
  <etc:cellImage>
    <xdr:pic>
      <xdr:nvPicPr>
        <xdr:cNvPr id="229" name="ID_6FA7DBD8C59641CC9CAC77A07B415142" descr="PRE"/>
        <xdr:cNvPicPr/>
      </xdr:nvPicPr>
      <xdr:blipFill>
        <a:blip r:embed="rId10"/>
        <a:stretch>
          <a:fillRect/>
        </a:stretch>
      </xdr:blipFill>
      <xdr:spPr>
        <a:xfrm>
          <a:off x="9618980" y="441605670"/>
          <a:ext cx="1692275" cy="1502410"/>
        </a:xfrm>
        <a:prstGeom prst="rect">
          <a:avLst/>
        </a:prstGeom>
      </xdr:spPr>
    </xdr:pic>
  </etc:cellImage>
  <etc:cellImage>
    <xdr:pic>
      <xdr:nvPicPr>
        <xdr:cNvPr id="152" name="ID_43EC73266E7A4276A527481E89A49CAB" descr="PRE"/>
        <xdr:cNvPicPr/>
      </xdr:nvPicPr>
      <xdr:blipFill>
        <a:blip r:embed="rId66"/>
        <a:stretch>
          <a:fillRect/>
        </a:stretch>
      </xdr:blipFill>
      <xdr:spPr>
        <a:xfrm>
          <a:off x="9618980" y="188511180"/>
          <a:ext cx="1692275" cy="1701800"/>
        </a:xfrm>
        <a:prstGeom prst="rect">
          <a:avLst/>
        </a:prstGeom>
      </xdr:spPr>
    </xdr:pic>
  </etc:cellImage>
  <etc:cellImage>
    <xdr:pic>
      <xdr:nvPicPr>
        <xdr:cNvPr id="251" name="ID_09608EF2A1A84E0EAF2F8C423FC4B225" descr="PRE"/>
        <xdr:cNvPicPr/>
      </xdr:nvPicPr>
      <xdr:blipFill>
        <a:blip r:embed="rId12"/>
        <a:stretch>
          <a:fillRect/>
        </a:stretch>
      </xdr:blipFill>
      <xdr:spPr>
        <a:xfrm>
          <a:off x="9618980" y="484513255"/>
          <a:ext cx="1692275" cy="1701800"/>
        </a:xfrm>
        <a:prstGeom prst="rect">
          <a:avLst/>
        </a:prstGeom>
      </xdr:spPr>
    </xdr:pic>
  </etc:cellImage>
  <etc:cellImage>
    <xdr:pic>
      <xdr:nvPicPr>
        <xdr:cNvPr id="173" name="ID_CDBA0C50400C485B85637F68F365213C" descr="PRE"/>
        <xdr:cNvPicPr/>
      </xdr:nvPicPr>
      <xdr:blipFill>
        <a:blip r:embed="rId33"/>
        <a:stretch>
          <a:fillRect/>
        </a:stretch>
      </xdr:blipFill>
      <xdr:spPr>
        <a:xfrm>
          <a:off x="9618980" y="336316955"/>
          <a:ext cx="1692275" cy="1701800"/>
        </a:xfrm>
        <a:prstGeom prst="rect">
          <a:avLst/>
        </a:prstGeom>
      </xdr:spPr>
    </xdr:pic>
  </etc:cellImage>
  <etc:cellImage>
    <xdr:pic>
      <xdr:nvPicPr>
        <xdr:cNvPr id="153" name="ID_DC6FEBC07C014DD1B1BDD4C52D7CB804" descr="PRE"/>
        <xdr:cNvPicPr/>
      </xdr:nvPicPr>
      <xdr:blipFill>
        <a:blip r:embed="rId31"/>
        <a:stretch>
          <a:fillRect/>
        </a:stretch>
      </xdr:blipFill>
      <xdr:spPr>
        <a:xfrm>
          <a:off x="9618980" y="238720630"/>
          <a:ext cx="1692275" cy="1701800"/>
        </a:xfrm>
        <a:prstGeom prst="rect">
          <a:avLst/>
        </a:prstGeom>
      </xdr:spPr>
    </xdr:pic>
  </etc:cellImage>
  <etc:cellImage>
    <xdr:pic>
      <xdr:nvPicPr>
        <xdr:cNvPr id="155" name="ID_31A5E5EA8E8E47F3A7331C77F9CE08B7" descr="PRE"/>
        <xdr:cNvPicPr/>
      </xdr:nvPicPr>
      <xdr:blipFill>
        <a:blip r:embed="rId30"/>
        <a:stretch>
          <a:fillRect/>
        </a:stretch>
      </xdr:blipFill>
      <xdr:spPr>
        <a:xfrm>
          <a:off x="9618980" y="190339980"/>
          <a:ext cx="1692275" cy="1701800"/>
        </a:xfrm>
        <a:prstGeom prst="rect">
          <a:avLst/>
        </a:prstGeom>
      </xdr:spPr>
    </xdr:pic>
  </etc:cellImage>
  <etc:cellImage>
    <xdr:pic>
      <xdr:nvPicPr>
        <xdr:cNvPr id="176" name="ID_771186795EF74563A8412225B5E92CBA" descr="PRE"/>
        <xdr:cNvPicPr/>
      </xdr:nvPicPr>
      <xdr:blipFill>
        <a:blip r:embed="rId17"/>
        <a:stretch>
          <a:fillRect/>
        </a:stretch>
      </xdr:blipFill>
      <xdr:spPr>
        <a:xfrm>
          <a:off x="9618980" y="342308180"/>
          <a:ext cx="1692275" cy="1701800"/>
        </a:xfrm>
        <a:prstGeom prst="rect">
          <a:avLst/>
        </a:prstGeom>
      </xdr:spPr>
    </xdr:pic>
  </etc:cellImage>
  <etc:cellImage>
    <xdr:pic>
      <xdr:nvPicPr>
        <xdr:cNvPr id="156" name="ID_51D1D524DFE74A68AD3D6FE2C7796258" descr="PRE"/>
        <xdr:cNvPicPr/>
      </xdr:nvPicPr>
      <xdr:blipFill>
        <a:blip r:embed="rId30"/>
        <a:stretch>
          <a:fillRect/>
        </a:stretch>
      </xdr:blipFill>
      <xdr:spPr>
        <a:xfrm>
          <a:off x="9618980" y="196537580"/>
          <a:ext cx="1692275" cy="1701800"/>
        </a:xfrm>
        <a:prstGeom prst="rect">
          <a:avLst/>
        </a:prstGeom>
      </xdr:spPr>
    </xdr:pic>
  </etc:cellImage>
  <etc:cellImage>
    <xdr:pic>
      <xdr:nvPicPr>
        <xdr:cNvPr id="158" name="ID_B01FC446665D4074AFB6028409140CA8" descr="PRE"/>
        <xdr:cNvPicPr/>
      </xdr:nvPicPr>
      <xdr:blipFill>
        <a:blip r:embed="rId26"/>
        <a:stretch>
          <a:fillRect/>
        </a:stretch>
      </xdr:blipFill>
      <xdr:spPr>
        <a:xfrm>
          <a:off x="9618980" y="199382380"/>
          <a:ext cx="1692275" cy="1701800"/>
        </a:xfrm>
        <a:prstGeom prst="rect">
          <a:avLst/>
        </a:prstGeom>
      </xdr:spPr>
    </xdr:pic>
  </etc:cellImage>
  <etc:cellImage>
    <xdr:pic>
      <xdr:nvPicPr>
        <xdr:cNvPr id="159" name="ID_45BFC46FEF304DC59127535B518C47D5" descr="PRE"/>
        <xdr:cNvPicPr/>
      </xdr:nvPicPr>
      <xdr:blipFill>
        <a:blip r:embed="rId67"/>
        <a:stretch>
          <a:fillRect/>
        </a:stretch>
      </xdr:blipFill>
      <xdr:spPr>
        <a:xfrm>
          <a:off x="9618980" y="204868780"/>
          <a:ext cx="1692275" cy="1701800"/>
        </a:xfrm>
        <a:prstGeom prst="rect">
          <a:avLst/>
        </a:prstGeom>
      </xdr:spPr>
    </xdr:pic>
  </etc:cellImage>
  <etc:cellImage>
    <xdr:pic>
      <xdr:nvPicPr>
        <xdr:cNvPr id="160" name="ID_0E0F12E539EA41B4A8F5DC285E9AA574" descr="PRE"/>
        <xdr:cNvPicPr/>
      </xdr:nvPicPr>
      <xdr:blipFill>
        <a:blip r:embed="rId56"/>
        <a:stretch>
          <a:fillRect/>
        </a:stretch>
      </xdr:blipFill>
      <xdr:spPr>
        <a:xfrm>
          <a:off x="9618980" y="206697580"/>
          <a:ext cx="1692275" cy="1701800"/>
        </a:xfrm>
        <a:prstGeom prst="rect">
          <a:avLst/>
        </a:prstGeom>
      </xdr:spPr>
    </xdr:pic>
  </etc:cellImage>
  <etc:cellImage>
    <xdr:pic>
      <xdr:nvPicPr>
        <xdr:cNvPr id="161" name="ID_78E629C146704E6394B95DC5A515C77D" descr="PRE"/>
        <xdr:cNvPicPr/>
      </xdr:nvPicPr>
      <xdr:blipFill>
        <a:blip r:embed="rId3"/>
        <a:stretch>
          <a:fillRect/>
        </a:stretch>
      </xdr:blipFill>
      <xdr:spPr>
        <a:xfrm>
          <a:off x="9618980" y="253268480"/>
          <a:ext cx="1692275" cy="1701800"/>
        </a:xfrm>
        <a:prstGeom prst="rect">
          <a:avLst/>
        </a:prstGeom>
      </xdr:spPr>
    </xdr:pic>
  </etc:cellImage>
  <etc:cellImage>
    <xdr:pic>
      <xdr:nvPicPr>
        <xdr:cNvPr id="162" name="ID_AE1C3AD705BA4DFE960A0DBD85178D9B" descr="PRE"/>
        <xdr:cNvPicPr/>
      </xdr:nvPicPr>
      <xdr:blipFill>
        <a:blip r:embed="rId68"/>
        <a:stretch>
          <a:fillRect/>
        </a:stretch>
      </xdr:blipFill>
      <xdr:spPr>
        <a:xfrm>
          <a:off x="9618980" y="210863180"/>
          <a:ext cx="1692275" cy="1701800"/>
        </a:xfrm>
        <a:prstGeom prst="rect">
          <a:avLst/>
        </a:prstGeom>
      </xdr:spPr>
    </xdr:pic>
  </etc:cellImage>
  <etc:cellImage>
    <xdr:pic>
      <xdr:nvPicPr>
        <xdr:cNvPr id="163" name="ID_66CF3F9DD2434F169E7AB9CE09B17F0E" descr="PRE"/>
        <xdr:cNvPicPr/>
      </xdr:nvPicPr>
      <xdr:blipFill>
        <a:blip r:embed="rId68"/>
        <a:stretch>
          <a:fillRect/>
        </a:stretch>
      </xdr:blipFill>
      <xdr:spPr>
        <a:xfrm>
          <a:off x="9618980" y="212691980"/>
          <a:ext cx="1692275" cy="1701800"/>
        </a:xfrm>
        <a:prstGeom prst="rect">
          <a:avLst/>
        </a:prstGeom>
      </xdr:spPr>
    </xdr:pic>
  </etc:cellImage>
  <etc:cellImage>
    <xdr:pic>
      <xdr:nvPicPr>
        <xdr:cNvPr id="164" name="ID_EAE991BF12A44F1899D164EFB2EC5A86" descr="PRE"/>
        <xdr:cNvPicPr/>
      </xdr:nvPicPr>
      <xdr:blipFill>
        <a:blip r:embed="rId27"/>
        <a:stretch>
          <a:fillRect/>
        </a:stretch>
      </xdr:blipFill>
      <xdr:spPr>
        <a:xfrm>
          <a:off x="9618980" y="214520780"/>
          <a:ext cx="1692275" cy="1701800"/>
        </a:xfrm>
        <a:prstGeom prst="rect">
          <a:avLst/>
        </a:prstGeom>
      </xdr:spPr>
    </xdr:pic>
  </etc:cellImage>
  <etc:cellImage>
    <xdr:pic>
      <xdr:nvPicPr>
        <xdr:cNvPr id="263" name="ID_3B661D0C44B24E988C256992B1798C71" descr="PRE"/>
        <xdr:cNvPicPr/>
      </xdr:nvPicPr>
      <xdr:blipFill>
        <a:blip r:embed="rId18"/>
        <a:stretch>
          <a:fillRect/>
        </a:stretch>
      </xdr:blipFill>
      <xdr:spPr>
        <a:xfrm>
          <a:off x="9618980" y="510608580"/>
          <a:ext cx="1692275" cy="1701800"/>
        </a:xfrm>
        <a:prstGeom prst="rect">
          <a:avLst/>
        </a:prstGeom>
      </xdr:spPr>
    </xdr:pic>
  </etc:cellImage>
  <etc:cellImage>
    <xdr:pic>
      <xdr:nvPicPr>
        <xdr:cNvPr id="217" name="ID_5E33A4D66FD94D248013E4029DC42489" descr="PRE"/>
        <xdr:cNvPicPr/>
      </xdr:nvPicPr>
      <xdr:blipFill>
        <a:blip r:embed="rId68"/>
        <a:stretch>
          <a:fillRect/>
        </a:stretch>
      </xdr:blipFill>
      <xdr:spPr>
        <a:xfrm>
          <a:off x="9618980" y="417317555"/>
          <a:ext cx="1692275" cy="1701800"/>
        </a:xfrm>
        <a:prstGeom prst="rect">
          <a:avLst/>
        </a:prstGeom>
      </xdr:spPr>
    </xdr:pic>
  </etc:cellImage>
  <etc:cellImage>
    <xdr:pic>
      <xdr:nvPicPr>
        <xdr:cNvPr id="165" name="ID_AFE20D3B43B74F9999E8BAAB57F6DB53" descr="PRE"/>
        <xdr:cNvPicPr/>
      </xdr:nvPicPr>
      <xdr:blipFill>
        <a:blip r:embed="rId3"/>
        <a:stretch>
          <a:fillRect/>
        </a:stretch>
      </xdr:blipFill>
      <xdr:spPr>
        <a:xfrm>
          <a:off x="9618980" y="309269130"/>
          <a:ext cx="1692275" cy="1701800"/>
        </a:xfrm>
        <a:prstGeom prst="rect">
          <a:avLst/>
        </a:prstGeom>
      </xdr:spPr>
    </xdr:pic>
  </etc:cellImage>
  <etc:cellImage>
    <xdr:pic>
      <xdr:nvPicPr>
        <xdr:cNvPr id="166" name="ID_C5AF8F93B97349558EACDC1EB76345A2" descr="PRE"/>
        <xdr:cNvPicPr/>
      </xdr:nvPicPr>
      <xdr:blipFill>
        <a:blip r:embed="rId31"/>
        <a:stretch>
          <a:fillRect/>
        </a:stretch>
      </xdr:blipFill>
      <xdr:spPr>
        <a:xfrm>
          <a:off x="9618980" y="216349580"/>
          <a:ext cx="1692275" cy="1701800"/>
        </a:xfrm>
        <a:prstGeom prst="rect">
          <a:avLst/>
        </a:prstGeom>
      </xdr:spPr>
    </xdr:pic>
  </etc:cellImage>
  <etc:cellImage>
    <xdr:pic>
      <xdr:nvPicPr>
        <xdr:cNvPr id="169" name="ID_0AD1B214F62F47A29C52E5CF046495D5" descr="PRE"/>
        <xdr:cNvPicPr/>
      </xdr:nvPicPr>
      <xdr:blipFill>
        <a:blip r:embed="rId3"/>
        <a:stretch>
          <a:fillRect/>
        </a:stretch>
      </xdr:blipFill>
      <xdr:spPr>
        <a:xfrm>
          <a:off x="9618980" y="313549030"/>
          <a:ext cx="1692275" cy="1701800"/>
        </a:xfrm>
        <a:prstGeom prst="rect">
          <a:avLst/>
        </a:prstGeom>
      </xdr:spPr>
    </xdr:pic>
  </etc:cellImage>
  <etc:cellImage>
    <xdr:pic>
      <xdr:nvPicPr>
        <xdr:cNvPr id="170" name="ID_394FFDCD9C67444A885FD38C56A74443" descr="PRE"/>
        <xdr:cNvPicPr/>
      </xdr:nvPicPr>
      <xdr:blipFill>
        <a:blip r:embed="rId7"/>
        <a:srcRect l="-1126" t="15299" r="1126" b="2799"/>
        <a:stretch>
          <a:fillRect/>
        </a:stretch>
      </xdr:blipFill>
      <xdr:spPr>
        <a:xfrm>
          <a:off x="9618980" y="220210380"/>
          <a:ext cx="1692275" cy="1393825"/>
        </a:xfrm>
        <a:prstGeom prst="rect">
          <a:avLst/>
        </a:prstGeom>
      </xdr:spPr>
    </xdr:pic>
  </etc:cellImage>
  <etc:cellImage>
    <xdr:pic>
      <xdr:nvPicPr>
        <xdr:cNvPr id="171" name="ID_B48447C732B04F309E0BDB431C5F165B" descr="PRE"/>
        <xdr:cNvPicPr/>
      </xdr:nvPicPr>
      <xdr:blipFill>
        <a:blip r:embed="rId38"/>
        <a:stretch>
          <a:fillRect/>
        </a:stretch>
      </xdr:blipFill>
      <xdr:spPr>
        <a:xfrm>
          <a:off x="9618980" y="221835980"/>
          <a:ext cx="1692275" cy="1701800"/>
        </a:xfrm>
        <a:prstGeom prst="rect">
          <a:avLst/>
        </a:prstGeom>
      </xdr:spPr>
    </xdr:pic>
  </etc:cellImage>
  <etc:cellImage>
    <xdr:pic>
      <xdr:nvPicPr>
        <xdr:cNvPr id="172" name="ID_D988462E0AC645969299B6E00F169D8D" descr="PRE"/>
        <xdr:cNvPicPr/>
      </xdr:nvPicPr>
      <xdr:blipFill>
        <a:blip r:embed="rId15"/>
        <a:stretch>
          <a:fillRect/>
        </a:stretch>
      </xdr:blipFill>
      <xdr:spPr>
        <a:xfrm>
          <a:off x="9618980" y="224680780"/>
          <a:ext cx="1692275" cy="1701800"/>
        </a:xfrm>
        <a:prstGeom prst="rect">
          <a:avLst/>
        </a:prstGeom>
      </xdr:spPr>
    </xdr:pic>
  </etc:cellImage>
  <etc:cellImage>
    <xdr:pic>
      <xdr:nvPicPr>
        <xdr:cNvPr id="174" name="ID_6C67982F96834665BA3427B765B54A78" descr="PRE"/>
        <xdr:cNvPicPr/>
      </xdr:nvPicPr>
      <xdr:blipFill>
        <a:blip r:embed="rId29"/>
        <a:stretch>
          <a:fillRect/>
        </a:stretch>
      </xdr:blipFill>
      <xdr:spPr>
        <a:xfrm>
          <a:off x="9618980" y="226509580"/>
          <a:ext cx="1692275" cy="1701800"/>
        </a:xfrm>
        <a:prstGeom prst="rect">
          <a:avLst/>
        </a:prstGeom>
      </xdr:spPr>
    </xdr:pic>
  </etc:cellImage>
  <etc:cellImage>
    <xdr:pic>
      <xdr:nvPicPr>
        <xdr:cNvPr id="175" name="ID_6AA6F72D3BF0449E83183C89FAC3FE0D" descr="PRE"/>
        <xdr:cNvPicPr/>
      </xdr:nvPicPr>
      <xdr:blipFill>
        <a:blip r:embed="rId31"/>
        <a:stretch>
          <a:fillRect/>
        </a:stretch>
      </xdr:blipFill>
      <xdr:spPr>
        <a:xfrm>
          <a:off x="9618980" y="228957505"/>
          <a:ext cx="1692275" cy="1701800"/>
        </a:xfrm>
        <a:prstGeom prst="rect">
          <a:avLst/>
        </a:prstGeom>
      </xdr:spPr>
    </xdr:pic>
  </etc:cellImage>
  <etc:cellImage>
    <xdr:pic>
      <xdr:nvPicPr>
        <xdr:cNvPr id="178" name="ID_512FDC863AC241298A65882950775972" descr="PRE"/>
        <xdr:cNvPicPr/>
      </xdr:nvPicPr>
      <xdr:blipFill>
        <a:blip r:embed="rId3"/>
        <a:stretch>
          <a:fillRect/>
        </a:stretch>
      </xdr:blipFill>
      <xdr:spPr>
        <a:xfrm>
          <a:off x="9618980" y="232615105"/>
          <a:ext cx="1692275" cy="1701800"/>
        </a:xfrm>
        <a:prstGeom prst="rect">
          <a:avLst/>
        </a:prstGeom>
      </xdr:spPr>
    </xdr:pic>
  </etc:cellImage>
  <etc:cellImage>
    <xdr:pic>
      <xdr:nvPicPr>
        <xdr:cNvPr id="179" name="ID_3669B2AC97994AB58D12A4D37D528890" descr="PRE"/>
        <xdr:cNvPicPr/>
      </xdr:nvPicPr>
      <xdr:blipFill>
        <a:blip r:embed="rId48"/>
        <a:stretch>
          <a:fillRect/>
        </a:stretch>
      </xdr:blipFill>
      <xdr:spPr>
        <a:xfrm>
          <a:off x="9618980" y="331021055"/>
          <a:ext cx="1692275" cy="1701800"/>
        </a:xfrm>
        <a:prstGeom prst="rect">
          <a:avLst/>
        </a:prstGeom>
      </xdr:spPr>
    </xdr:pic>
  </etc:cellImage>
  <etc:cellImage>
    <xdr:pic>
      <xdr:nvPicPr>
        <xdr:cNvPr id="180" name="ID_0790932034174736B17B68BFBEF066E9" descr="PRE"/>
        <xdr:cNvPicPr/>
      </xdr:nvPicPr>
      <xdr:blipFill>
        <a:blip r:embed="rId31"/>
        <a:stretch>
          <a:fillRect/>
        </a:stretch>
      </xdr:blipFill>
      <xdr:spPr>
        <a:xfrm>
          <a:off x="9618980" y="236891830"/>
          <a:ext cx="1692275" cy="1701800"/>
        </a:xfrm>
        <a:prstGeom prst="rect">
          <a:avLst/>
        </a:prstGeom>
      </xdr:spPr>
    </xdr:pic>
  </etc:cellImage>
  <etc:cellImage>
    <xdr:pic>
      <xdr:nvPicPr>
        <xdr:cNvPr id="182" name="ID_73BB976F6499482484914D534038AFCA" descr="PRE"/>
        <xdr:cNvPicPr/>
      </xdr:nvPicPr>
      <xdr:blipFill>
        <a:blip r:embed="rId31"/>
        <a:stretch>
          <a:fillRect/>
        </a:stretch>
      </xdr:blipFill>
      <xdr:spPr>
        <a:xfrm>
          <a:off x="9618980" y="242997355"/>
          <a:ext cx="1692275" cy="1701800"/>
        </a:xfrm>
        <a:prstGeom prst="rect">
          <a:avLst/>
        </a:prstGeom>
      </xdr:spPr>
    </xdr:pic>
  </etc:cellImage>
  <etc:cellImage>
    <xdr:pic>
      <xdr:nvPicPr>
        <xdr:cNvPr id="183" name="ID_D8DC90F8FAED47F2A273B1FF204220E6" descr="PRE"/>
        <xdr:cNvPicPr/>
      </xdr:nvPicPr>
      <xdr:blipFill>
        <a:blip r:embed="rId5"/>
        <a:stretch>
          <a:fillRect/>
        </a:stretch>
      </xdr:blipFill>
      <xdr:spPr>
        <a:xfrm>
          <a:off x="9618980" y="247274080"/>
          <a:ext cx="1692275" cy="1701800"/>
        </a:xfrm>
        <a:prstGeom prst="rect">
          <a:avLst/>
        </a:prstGeom>
      </xdr:spPr>
    </xdr:pic>
  </etc:cellImage>
  <etc:cellImage>
    <xdr:pic>
      <xdr:nvPicPr>
        <xdr:cNvPr id="184" name="ID_29CE7500620647D1926E65D61F550F1B" descr="PRE"/>
        <xdr:cNvPicPr/>
      </xdr:nvPicPr>
      <xdr:blipFill>
        <a:blip r:embed="rId69"/>
        <a:stretch>
          <a:fillRect/>
        </a:stretch>
      </xdr:blipFill>
      <xdr:spPr>
        <a:xfrm>
          <a:off x="9618980" y="249102880"/>
          <a:ext cx="1692275" cy="1701800"/>
        </a:xfrm>
        <a:prstGeom prst="rect">
          <a:avLst/>
        </a:prstGeom>
      </xdr:spPr>
    </xdr:pic>
  </etc:cellImage>
  <etc:cellImage>
    <xdr:pic>
      <xdr:nvPicPr>
        <xdr:cNvPr id="257" name="ID_4A0E62E8965B4487A3FF37FEFBCCD051" descr="PRE"/>
        <xdr:cNvPicPr/>
      </xdr:nvPicPr>
      <xdr:blipFill>
        <a:blip r:embed="rId62"/>
        <a:stretch>
          <a:fillRect/>
        </a:stretch>
      </xdr:blipFill>
      <xdr:spPr>
        <a:xfrm>
          <a:off x="9618980" y="498092730"/>
          <a:ext cx="1692275" cy="1635125"/>
        </a:xfrm>
        <a:prstGeom prst="rect">
          <a:avLst/>
        </a:prstGeom>
      </xdr:spPr>
    </xdr:pic>
  </etc:cellImage>
  <etc:cellImage>
    <xdr:pic>
      <xdr:nvPicPr>
        <xdr:cNvPr id="185" name="ID_68091F221A0A4E828B0303DC211A350A" descr="PRE"/>
        <xdr:cNvPicPr/>
      </xdr:nvPicPr>
      <xdr:blipFill>
        <a:blip r:embed="rId10"/>
        <a:stretch>
          <a:fillRect/>
        </a:stretch>
      </xdr:blipFill>
      <xdr:spPr>
        <a:xfrm>
          <a:off x="9618980" y="251442855"/>
          <a:ext cx="1692275" cy="1701800"/>
        </a:xfrm>
        <a:prstGeom prst="rect">
          <a:avLst/>
        </a:prstGeom>
      </xdr:spPr>
    </xdr:pic>
  </etc:cellImage>
  <etc:cellImage>
    <xdr:pic>
      <xdr:nvPicPr>
        <xdr:cNvPr id="259" name="ID_5CAD9983DB9243808B399A13B165BAC7" descr="PRE"/>
        <xdr:cNvPicPr/>
      </xdr:nvPicPr>
      <xdr:blipFill>
        <a:blip r:embed="rId57"/>
        <a:stretch>
          <a:fillRect/>
        </a:stretch>
      </xdr:blipFill>
      <xdr:spPr>
        <a:xfrm>
          <a:off x="9618980" y="503274330"/>
          <a:ext cx="1692275" cy="1701800"/>
        </a:xfrm>
        <a:prstGeom prst="rect">
          <a:avLst/>
        </a:prstGeom>
      </xdr:spPr>
    </xdr:pic>
  </etc:cellImage>
  <etc:cellImage>
    <xdr:pic>
      <xdr:nvPicPr>
        <xdr:cNvPr id="186" name="ID_7B1604CAAABE4C1F94BDFA4492F0CA02" descr="PRE"/>
        <xdr:cNvPicPr/>
      </xdr:nvPicPr>
      <xdr:blipFill>
        <a:blip r:embed="rId17"/>
        <a:stretch>
          <a:fillRect/>
        </a:stretch>
      </xdr:blipFill>
      <xdr:spPr>
        <a:xfrm>
          <a:off x="9618980" y="359081705"/>
          <a:ext cx="1692275" cy="1701800"/>
        </a:xfrm>
        <a:prstGeom prst="rect">
          <a:avLst/>
        </a:prstGeom>
      </xdr:spPr>
    </xdr:pic>
  </etc:cellImage>
  <etc:cellImage>
    <xdr:pic>
      <xdr:nvPicPr>
        <xdr:cNvPr id="187" name="ID_B5A2A710C50D4804A031DA69A390E962" descr="PRE"/>
        <xdr:cNvPicPr/>
      </xdr:nvPicPr>
      <xdr:blipFill>
        <a:blip r:embed="rId31"/>
        <a:stretch>
          <a:fillRect/>
        </a:stretch>
      </xdr:blipFill>
      <xdr:spPr>
        <a:xfrm>
          <a:off x="9618980" y="255097280"/>
          <a:ext cx="1692275" cy="1701800"/>
        </a:xfrm>
        <a:prstGeom prst="rect">
          <a:avLst/>
        </a:prstGeom>
      </xdr:spPr>
    </xdr:pic>
  </etc:cellImage>
  <etc:cellImage>
    <xdr:pic>
      <xdr:nvPicPr>
        <xdr:cNvPr id="239" name="ID_D560135C6935489B862CC2FF25D39E74" descr="PRE"/>
        <xdr:cNvPicPr/>
      </xdr:nvPicPr>
      <xdr:blipFill>
        <a:blip r:embed="rId34"/>
        <a:stretch>
          <a:fillRect/>
        </a:stretch>
      </xdr:blipFill>
      <xdr:spPr>
        <a:xfrm>
          <a:off x="9618980" y="461440530"/>
          <a:ext cx="1692275" cy="1701800"/>
        </a:xfrm>
        <a:prstGeom prst="rect">
          <a:avLst/>
        </a:prstGeom>
      </xdr:spPr>
    </xdr:pic>
  </etc:cellImage>
  <etc:cellImage>
    <xdr:pic>
      <xdr:nvPicPr>
        <xdr:cNvPr id="189" name="ID_33008C61CA1C40DAB29A2A12F8B44D6C" descr="PRE"/>
        <xdr:cNvPicPr/>
      </xdr:nvPicPr>
      <xdr:blipFill>
        <a:blip r:embed="rId15"/>
        <a:stretch>
          <a:fillRect/>
        </a:stretch>
      </xdr:blipFill>
      <xdr:spPr>
        <a:xfrm>
          <a:off x="9618980" y="365678720"/>
          <a:ext cx="1692275" cy="1607185"/>
        </a:xfrm>
        <a:prstGeom prst="rect">
          <a:avLst/>
        </a:prstGeom>
      </xdr:spPr>
    </xdr:pic>
  </etc:cellImage>
  <etc:cellImage>
    <xdr:pic>
      <xdr:nvPicPr>
        <xdr:cNvPr id="190" name="ID_1C8661B2BDB64191982AA11C24765584" descr="PRE"/>
        <xdr:cNvPicPr/>
      </xdr:nvPicPr>
      <xdr:blipFill>
        <a:blip r:embed="rId70"/>
        <a:stretch>
          <a:fillRect/>
        </a:stretch>
      </xdr:blipFill>
      <xdr:spPr>
        <a:xfrm>
          <a:off x="9618980" y="261202805"/>
          <a:ext cx="1692275" cy="1701800"/>
        </a:xfrm>
        <a:prstGeom prst="rect">
          <a:avLst/>
        </a:prstGeom>
      </xdr:spPr>
    </xdr:pic>
  </etc:cellImage>
  <etc:cellImage>
    <xdr:pic>
      <xdr:nvPicPr>
        <xdr:cNvPr id="191" name="ID_D88CBF145C354B1994720C1B2DC7611D" descr="PRE"/>
        <xdr:cNvPicPr/>
      </xdr:nvPicPr>
      <xdr:blipFill>
        <a:blip r:embed="rId3"/>
        <a:stretch>
          <a:fillRect/>
        </a:stretch>
      </xdr:blipFill>
      <xdr:spPr>
        <a:xfrm>
          <a:off x="9618980" y="367412905"/>
          <a:ext cx="1692275" cy="1701800"/>
        </a:xfrm>
        <a:prstGeom prst="rect">
          <a:avLst/>
        </a:prstGeom>
      </xdr:spPr>
    </xdr:pic>
  </etc:cellImage>
  <etc:cellImage>
    <xdr:pic>
      <xdr:nvPicPr>
        <xdr:cNvPr id="193" name="ID_9994656E949449BD8576A42BF8D345CD" descr="PRE"/>
        <xdr:cNvPicPr/>
      </xdr:nvPicPr>
      <xdr:blipFill>
        <a:blip r:embed="rId71"/>
        <a:stretch>
          <a:fillRect/>
        </a:stretch>
      </xdr:blipFill>
      <xdr:spPr>
        <a:xfrm>
          <a:off x="9618980" y="263031605"/>
          <a:ext cx="1692275" cy="1701800"/>
        </a:xfrm>
        <a:prstGeom prst="rect">
          <a:avLst/>
        </a:prstGeom>
      </xdr:spPr>
    </xdr:pic>
  </etc:cellImage>
  <etc:cellImage>
    <xdr:pic>
      <xdr:nvPicPr>
        <xdr:cNvPr id="194" name="ID_36DB783961264C2DA662630E28332756" descr="PRE"/>
        <xdr:cNvPicPr/>
      </xdr:nvPicPr>
      <xdr:blipFill>
        <a:blip r:embed="rId72"/>
        <a:stretch>
          <a:fillRect/>
        </a:stretch>
      </xdr:blipFill>
      <xdr:spPr>
        <a:xfrm>
          <a:off x="9618980" y="268327505"/>
          <a:ext cx="1692275" cy="1701800"/>
        </a:xfrm>
        <a:prstGeom prst="rect">
          <a:avLst/>
        </a:prstGeom>
      </xdr:spPr>
    </xdr:pic>
  </etc:cellImage>
  <etc:cellImage>
    <xdr:pic>
      <xdr:nvPicPr>
        <xdr:cNvPr id="268" name="ID_FFFC0888258049A884A4C77DA24A77E4" descr="PRE"/>
        <xdr:cNvPicPr/>
      </xdr:nvPicPr>
      <xdr:blipFill>
        <a:blip r:embed="rId44"/>
        <a:stretch>
          <a:fillRect/>
        </a:stretch>
      </xdr:blipFill>
      <xdr:spPr>
        <a:xfrm>
          <a:off x="9599930" y="517730105"/>
          <a:ext cx="1692275" cy="1701800"/>
        </a:xfrm>
        <a:prstGeom prst="rect">
          <a:avLst/>
        </a:prstGeom>
      </xdr:spPr>
    </xdr:pic>
  </etc:cellImage>
  <etc:cellImage>
    <xdr:pic>
      <xdr:nvPicPr>
        <xdr:cNvPr id="220" name="ID_1F5057D6C6714D8BA0D3A3FB35A791B4" descr="PRE"/>
        <xdr:cNvPicPr/>
      </xdr:nvPicPr>
      <xdr:blipFill>
        <a:blip r:embed="rId38"/>
        <a:stretch>
          <a:fillRect/>
        </a:stretch>
      </xdr:blipFill>
      <xdr:spPr>
        <a:xfrm>
          <a:off x="9618980" y="423311955"/>
          <a:ext cx="1692275" cy="1701800"/>
        </a:xfrm>
        <a:prstGeom prst="rect">
          <a:avLst/>
        </a:prstGeom>
      </xdr:spPr>
    </xdr:pic>
  </etc:cellImage>
  <etc:cellImage>
    <xdr:pic>
      <xdr:nvPicPr>
        <xdr:cNvPr id="196" name="ID_32E6A8AAD38F496B8E62C21F9750F383" descr="PRE"/>
        <xdr:cNvPicPr/>
      </xdr:nvPicPr>
      <xdr:blipFill>
        <a:blip r:embed="rId5"/>
        <a:stretch>
          <a:fillRect/>
        </a:stretch>
      </xdr:blipFill>
      <xdr:spPr>
        <a:xfrm>
          <a:off x="9618980" y="374026430"/>
          <a:ext cx="1692275" cy="1701800"/>
        </a:xfrm>
        <a:prstGeom prst="rect">
          <a:avLst/>
        </a:prstGeom>
      </xdr:spPr>
    </xdr:pic>
  </etc:cellImage>
  <etc:cellImage>
    <xdr:pic>
      <xdr:nvPicPr>
        <xdr:cNvPr id="198" name="ID_FD0A48E9F5BC4CB49BAEDE2F47D8F798" descr="PRE"/>
        <xdr:cNvPicPr/>
      </xdr:nvPicPr>
      <xdr:blipFill>
        <a:blip r:embed="rId36"/>
        <a:stretch>
          <a:fillRect/>
        </a:stretch>
      </xdr:blipFill>
      <xdr:spPr>
        <a:xfrm>
          <a:off x="9618980" y="270153130"/>
          <a:ext cx="1692275" cy="1701800"/>
        </a:xfrm>
        <a:prstGeom prst="rect">
          <a:avLst/>
        </a:prstGeom>
      </xdr:spPr>
    </xdr:pic>
  </etc:cellImage>
  <etc:cellImage>
    <xdr:pic>
      <xdr:nvPicPr>
        <xdr:cNvPr id="199" name="ID_74B7757FAF444069A0B6C80DF337F229" descr="PRE"/>
        <xdr:cNvPicPr/>
      </xdr:nvPicPr>
      <xdr:blipFill>
        <a:blip r:embed="rId69"/>
        <a:stretch>
          <a:fillRect/>
        </a:stretch>
      </xdr:blipFill>
      <xdr:spPr>
        <a:xfrm>
          <a:off x="9618980" y="375855230"/>
          <a:ext cx="1692275" cy="1701800"/>
        </a:xfrm>
        <a:prstGeom prst="rect">
          <a:avLst/>
        </a:prstGeom>
      </xdr:spPr>
    </xdr:pic>
  </etc:cellImage>
  <etc:cellImage>
    <xdr:pic>
      <xdr:nvPicPr>
        <xdr:cNvPr id="200" name="ID_3250F35C33BD4872814D980EDD52067D" descr="PRE"/>
        <xdr:cNvPicPr/>
      </xdr:nvPicPr>
      <xdr:blipFill>
        <a:blip r:embed="rId44"/>
        <a:stretch>
          <a:fillRect/>
        </a:stretch>
      </xdr:blipFill>
      <xdr:spPr>
        <a:xfrm>
          <a:off x="9618980" y="271981930"/>
          <a:ext cx="1692275" cy="1701800"/>
        </a:xfrm>
        <a:prstGeom prst="rect">
          <a:avLst/>
        </a:prstGeom>
      </xdr:spPr>
    </xdr:pic>
  </etc:cellImage>
  <etc:cellImage>
    <xdr:pic>
      <xdr:nvPicPr>
        <xdr:cNvPr id="201" name="ID_12FD756FD47D4A3B80373D7406F40363" descr="PRE"/>
        <xdr:cNvPicPr/>
      </xdr:nvPicPr>
      <xdr:blipFill>
        <a:blip r:embed="rId60"/>
        <a:stretch>
          <a:fillRect/>
        </a:stretch>
      </xdr:blipFill>
      <xdr:spPr>
        <a:xfrm>
          <a:off x="9618980" y="275639530"/>
          <a:ext cx="1692275" cy="1701800"/>
        </a:xfrm>
        <a:prstGeom prst="rect">
          <a:avLst/>
        </a:prstGeom>
      </xdr:spPr>
    </xdr:pic>
  </etc:cellImage>
  <etc:cellImage>
    <xdr:pic>
      <xdr:nvPicPr>
        <xdr:cNvPr id="202" name="ID_C014FCA01AF6450B9E458C4C81AAAE58" descr="PRE"/>
        <xdr:cNvPicPr/>
      </xdr:nvPicPr>
      <xdr:blipFill>
        <a:blip r:embed="rId47"/>
        <a:stretch>
          <a:fillRect/>
        </a:stretch>
      </xdr:blipFill>
      <xdr:spPr>
        <a:xfrm>
          <a:off x="9618980" y="384297555"/>
          <a:ext cx="1692275" cy="1701800"/>
        </a:xfrm>
        <a:prstGeom prst="rect">
          <a:avLst/>
        </a:prstGeom>
      </xdr:spPr>
    </xdr:pic>
  </etc:cellImage>
  <etc:cellImage>
    <xdr:pic>
      <xdr:nvPicPr>
        <xdr:cNvPr id="203" name="ID_B65365BF5EFC4DA9AADCBC8E5FB51D2A" descr="PRE"/>
        <xdr:cNvPicPr/>
      </xdr:nvPicPr>
      <xdr:blipFill>
        <a:blip r:embed="rId13"/>
        <a:stretch>
          <a:fillRect/>
        </a:stretch>
      </xdr:blipFill>
      <xdr:spPr>
        <a:xfrm>
          <a:off x="9618980" y="280827480"/>
          <a:ext cx="1692275" cy="1698625"/>
        </a:xfrm>
        <a:prstGeom prst="rect">
          <a:avLst/>
        </a:prstGeom>
      </xdr:spPr>
    </xdr:pic>
  </etc:cellImage>
  <etc:cellImage>
    <xdr:pic>
      <xdr:nvPicPr>
        <xdr:cNvPr id="204" name="ID_4FCEF7494D5248BD887978E709CED135" descr="PRE"/>
        <xdr:cNvPicPr/>
      </xdr:nvPicPr>
      <xdr:blipFill>
        <a:blip r:embed="rId73"/>
        <a:stretch>
          <a:fillRect/>
        </a:stretch>
      </xdr:blipFill>
      <xdr:spPr>
        <a:xfrm>
          <a:off x="9618980" y="282649930"/>
          <a:ext cx="1692275" cy="1701800"/>
        </a:xfrm>
        <a:prstGeom prst="rect">
          <a:avLst/>
        </a:prstGeom>
      </xdr:spPr>
    </xdr:pic>
  </etc:cellImage>
  <etc:cellImage>
    <xdr:pic>
      <xdr:nvPicPr>
        <xdr:cNvPr id="277" name="ID_034094C38925412AAE86647CA3BE2158" descr="PRE"/>
        <xdr:cNvPicPr/>
      </xdr:nvPicPr>
      <xdr:blipFill>
        <a:blip r:embed="rId74"/>
        <a:stretch>
          <a:fillRect/>
        </a:stretch>
      </xdr:blipFill>
      <xdr:spPr>
        <a:xfrm>
          <a:off x="9618980" y="533932130"/>
          <a:ext cx="1692275" cy="1701800"/>
        </a:xfrm>
        <a:prstGeom prst="rect">
          <a:avLst/>
        </a:prstGeom>
      </xdr:spPr>
    </xdr:pic>
  </etc:cellImage>
  <etc:cellImage>
    <xdr:pic>
      <xdr:nvPicPr>
        <xdr:cNvPr id="228" name="ID_E0A9226E56B14DC9B5BEF013A3DEBD60" descr="PRE"/>
        <xdr:cNvPicPr/>
      </xdr:nvPicPr>
      <xdr:blipFill>
        <a:blip r:embed="rId38"/>
        <a:stretch>
          <a:fillRect/>
        </a:stretch>
      </xdr:blipFill>
      <xdr:spPr>
        <a:xfrm>
          <a:off x="9618980" y="439069480"/>
          <a:ext cx="1692275" cy="1701800"/>
        </a:xfrm>
        <a:prstGeom prst="rect">
          <a:avLst/>
        </a:prstGeom>
      </xdr:spPr>
    </xdr:pic>
  </etc:cellImage>
  <etc:cellImage>
    <xdr:pic>
      <xdr:nvPicPr>
        <xdr:cNvPr id="207" name="ID_7E33BC27A51544BDA8EA8AFDC61876EC" descr="PRE"/>
        <xdr:cNvPicPr/>
      </xdr:nvPicPr>
      <xdr:blipFill>
        <a:blip r:embed="rId75"/>
        <a:stretch>
          <a:fillRect/>
        </a:stretch>
      </xdr:blipFill>
      <xdr:spPr>
        <a:xfrm>
          <a:off x="9618980" y="286307530"/>
          <a:ext cx="1692275" cy="1701800"/>
        </a:xfrm>
        <a:prstGeom prst="rect">
          <a:avLst/>
        </a:prstGeom>
      </xdr:spPr>
    </xdr:pic>
  </etc:cellImage>
  <etc:cellImage>
    <xdr:pic>
      <xdr:nvPicPr>
        <xdr:cNvPr id="208" name="ID_F789A83B4E4C48EF8AF00DB935C7FFB2" descr="PRE"/>
        <xdr:cNvPicPr/>
      </xdr:nvPicPr>
      <xdr:blipFill>
        <a:blip r:embed="rId76"/>
        <a:stretch>
          <a:fillRect/>
        </a:stretch>
      </xdr:blipFill>
      <xdr:spPr>
        <a:xfrm>
          <a:off x="9618980" y="288136330"/>
          <a:ext cx="1692275" cy="1701800"/>
        </a:xfrm>
        <a:prstGeom prst="rect">
          <a:avLst/>
        </a:prstGeom>
      </xdr:spPr>
    </xdr:pic>
  </etc:cellImage>
  <etc:cellImage>
    <xdr:pic>
      <xdr:nvPicPr>
        <xdr:cNvPr id="209" name="ID_CA5E81D3560F479186C3310C2F314CF7" descr="PRE"/>
        <xdr:cNvPicPr/>
      </xdr:nvPicPr>
      <xdr:blipFill>
        <a:blip r:embed="rId74"/>
        <a:stretch>
          <a:fillRect/>
        </a:stretch>
      </xdr:blipFill>
      <xdr:spPr>
        <a:xfrm>
          <a:off x="9618980" y="289965130"/>
          <a:ext cx="1692275" cy="1701800"/>
        </a:xfrm>
        <a:prstGeom prst="rect">
          <a:avLst/>
        </a:prstGeom>
      </xdr:spPr>
    </xdr:pic>
  </etc:cellImage>
  <etc:cellImage>
    <xdr:pic>
      <xdr:nvPicPr>
        <xdr:cNvPr id="211" name="ID_0A45501C553041A8A2A9DCCD6B6E7E24" descr="PRE"/>
        <xdr:cNvPicPr/>
      </xdr:nvPicPr>
      <xdr:blipFill>
        <a:blip r:embed="rId77"/>
        <a:stretch>
          <a:fillRect/>
        </a:stretch>
      </xdr:blipFill>
      <xdr:spPr>
        <a:xfrm>
          <a:off x="9618980" y="291793930"/>
          <a:ext cx="1692275" cy="1701800"/>
        </a:xfrm>
        <a:prstGeom prst="rect">
          <a:avLst/>
        </a:prstGeom>
      </xdr:spPr>
    </xdr:pic>
  </etc:cellImage>
  <etc:cellImage>
    <xdr:pic>
      <xdr:nvPicPr>
        <xdr:cNvPr id="212" name="ID_9B7D72E5952B4D758F1D9ADF7C23335D" descr="PRE"/>
        <xdr:cNvPicPr/>
      </xdr:nvPicPr>
      <xdr:blipFill>
        <a:blip r:embed="rId78"/>
        <a:stretch>
          <a:fillRect/>
        </a:stretch>
      </xdr:blipFill>
      <xdr:spPr>
        <a:xfrm>
          <a:off x="9618980" y="293622730"/>
          <a:ext cx="1692275" cy="1701800"/>
        </a:xfrm>
        <a:prstGeom prst="rect">
          <a:avLst/>
        </a:prstGeom>
      </xdr:spPr>
    </xdr:pic>
  </etc:cellImage>
  <etc:cellImage>
    <xdr:pic>
      <xdr:nvPicPr>
        <xdr:cNvPr id="234" name="ID_18CFE268476848819744F90A42A98D5A" descr="PRE"/>
        <xdr:cNvPicPr/>
      </xdr:nvPicPr>
      <xdr:blipFill>
        <a:blip r:embed="rId5"/>
        <a:stretch>
          <a:fillRect/>
        </a:stretch>
      </xdr:blipFill>
      <xdr:spPr>
        <a:xfrm>
          <a:off x="9618980" y="452299705"/>
          <a:ext cx="1692275" cy="1701800"/>
        </a:xfrm>
        <a:prstGeom prst="rect">
          <a:avLst/>
        </a:prstGeom>
      </xdr:spPr>
    </xdr:pic>
  </etc:cellImage>
  <etc:cellImage>
    <xdr:pic>
      <xdr:nvPicPr>
        <xdr:cNvPr id="214" name="ID_A2EC5B404F5E4F0EBB80E09A07898854" descr="PRE"/>
        <xdr:cNvPicPr/>
      </xdr:nvPicPr>
      <xdr:blipFill>
        <a:blip r:embed="rId79"/>
        <a:stretch>
          <a:fillRect/>
        </a:stretch>
      </xdr:blipFill>
      <xdr:spPr>
        <a:xfrm>
          <a:off x="9618980" y="297280330"/>
          <a:ext cx="1692275" cy="1701800"/>
        </a:xfrm>
        <a:prstGeom prst="rect">
          <a:avLst/>
        </a:prstGeom>
      </xdr:spPr>
    </xdr:pic>
  </etc:cellImage>
  <etc:cellImage>
    <xdr:pic>
      <xdr:nvPicPr>
        <xdr:cNvPr id="215" name="ID_8A8D4E455B574433A7C2F251C88118D4" descr="PRE"/>
        <xdr:cNvPicPr/>
      </xdr:nvPicPr>
      <xdr:blipFill>
        <a:blip r:embed="rId80"/>
        <a:stretch>
          <a:fillRect/>
        </a:stretch>
      </xdr:blipFill>
      <xdr:spPr>
        <a:xfrm>
          <a:off x="9618980" y="299109130"/>
          <a:ext cx="1692275" cy="1701800"/>
        </a:xfrm>
        <a:prstGeom prst="rect">
          <a:avLst/>
        </a:prstGeom>
      </xdr:spPr>
    </xdr:pic>
  </etc:cellImage>
  <etc:cellImage>
    <xdr:pic>
      <xdr:nvPicPr>
        <xdr:cNvPr id="218" name="ID_7A853A9F0A264E4F8EF67DA4A4DC6226" descr="PRE"/>
        <xdr:cNvPicPr/>
      </xdr:nvPicPr>
      <xdr:blipFill>
        <a:blip r:embed="rId34"/>
        <a:stretch>
          <a:fillRect/>
        </a:stretch>
      </xdr:blipFill>
      <xdr:spPr>
        <a:xfrm>
          <a:off x="9618980" y="303627155"/>
          <a:ext cx="1692275" cy="1349375"/>
        </a:xfrm>
        <a:prstGeom prst="rect">
          <a:avLst/>
        </a:prstGeom>
      </xdr:spPr>
    </xdr:pic>
  </etc:cellImage>
  <etc:cellImage>
    <xdr:pic>
      <xdr:nvPicPr>
        <xdr:cNvPr id="222" name="ID_D62A98E2B5D844CBAADF6CA169DF0996" descr="PRE"/>
        <xdr:cNvPicPr/>
      </xdr:nvPicPr>
      <xdr:blipFill>
        <a:blip r:embed="rId29"/>
        <a:stretch>
          <a:fillRect/>
        </a:stretch>
      </xdr:blipFill>
      <xdr:spPr>
        <a:xfrm>
          <a:off x="9618980" y="311097930"/>
          <a:ext cx="1692275" cy="1701800"/>
        </a:xfrm>
        <a:prstGeom prst="rect">
          <a:avLst/>
        </a:prstGeom>
      </xdr:spPr>
    </xdr:pic>
  </etc:cellImage>
  <etc:cellImage>
    <xdr:pic>
      <xdr:nvPicPr>
        <xdr:cNvPr id="243" name="ID_708D0F6DF1254F3690A6525864866433" descr="PRE"/>
        <xdr:cNvPicPr/>
      </xdr:nvPicPr>
      <xdr:blipFill>
        <a:blip r:embed="rId10"/>
        <a:stretch>
          <a:fillRect/>
        </a:stretch>
      </xdr:blipFill>
      <xdr:spPr>
        <a:xfrm>
          <a:off x="9618980" y="469263730"/>
          <a:ext cx="1692275" cy="1701800"/>
        </a:xfrm>
        <a:prstGeom prst="rect">
          <a:avLst/>
        </a:prstGeom>
      </xdr:spPr>
    </xdr:pic>
  </etc:cellImage>
  <etc:cellImage>
    <xdr:pic>
      <xdr:nvPicPr>
        <xdr:cNvPr id="223" name="ID_62DB4CA839684B5FAD8EA98BA61DE756" descr="PRE"/>
        <xdr:cNvPicPr/>
      </xdr:nvPicPr>
      <xdr:blipFill>
        <a:blip r:embed="rId31"/>
        <a:stretch>
          <a:fillRect/>
        </a:stretch>
      </xdr:blipFill>
      <xdr:spPr>
        <a:xfrm>
          <a:off x="9618980" y="315374655"/>
          <a:ext cx="1692275" cy="1701800"/>
        </a:xfrm>
        <a:prstGeom prst="rect">
          <a:avLst/>
        </a:prstGeom>
      </xdr:spPr>
    </xdr:pic>
  </etc:cellImage>
  <etc:cellImage>
    <xdr:pic>
      <xdr:nvPicPr>
        <xdr:cNvPr id="224" name="ID_DF647046C3D74CF0B7C542C83DC056F3" descr="PRE"/>
        <xdr:cNvPicPr/>
      </xdr:nvPicPr>
      <xdr:blipFill>
        <a:blip r:embed="rId17"/>
        <a:stretch>
          <a:fillRect/>
        </a:stretch>
      </xdr:blipFill>
      <xdr:spPr>
        <a:xfrm>
          <a:off x="9618980" y="317203455"/>
          <a:ext cx="1692275" cy="1701800"/>
        </a:xfrm>
        <a:prstGeom prst="rect">
          <a:avLst/>
        </a:prstGeom>
      </xdr:spPr>
    </xdr:pic>
  </etc:cellImage>
  <etc:cellImage>
    <xdr:pic>
      <xdr:nvPicPr>
        <xdr:cNvPr id="295" name="ID_902822FE285544558E841B43D1AE759C" descr="PRE"/>
        <xdr:cNvPicPr/>
      </xdr:nvPicPr>
      <xdr:blipFill>
        <a:blip r:embed="rId37"/>
        <a:stretch>
          <a:fillRect/>
        </a:stretch>
      </xdr:blipFill>
      <xdr:spPr>
        <a:xfrm>
          <a:off x="9599930" y="567190255"/>
          <a:ext cx="1692275" cy="1701800"/>
        </a:xfrm>
        <a:prstGeom prst="rect">
          <a:avLst/>
        </a:prstGeom>
      </xdr:spPr>
    </xdr:pic>
  </etc:cellImage>
  <etc:cellImage>
    <xdr:pic>
      <xdr:nvPicPr>
        <xdr:cNvPr id="225" name="ID_61F150F38ED14A12A1FCFC9998CBA79F" descr="PRE"/>
        <xdr:cNvPicPr/>
      </xdr:nvPicPr>
      <xdr:blipFill>
        <a:blip r:embed="rId33"/>
        <a:stretch>
          <a:fillRect/>
        </a:stretch>
      </xdr:blipFill>
      <xdr:spPr>
        <a:xfrm>
          <a:off x="9618980" y="319032255"/>
          <a:ext cx="1692275" cy="1701800"/>
        </a:xfrm>
        <a:prstGeom prst="rect">
          <a:avLst/>
        </a:prstGeom>
      </xdr:spPr>
    </xdr:pic>
  </etc:cellImage>
  <etc:cellImage>
    <xdr:pic>
      <xdr:nvPicPr>
        <xdr:cNvPr id="271" name="ID_B13FF172BA774FAE9D3AD594A1FCE21C" descr="PRE"/>
        <xdr:cNvPicPr/>
      </xdr:nvPicPr>
      <xdr:blipFill>
        <a:blip r:embed="rId30"/>
        <a:stretch>
          <a:fillRect/>
        </a:stretch>
      </xdr:blipFill>
      <xdr:spPr>
        <a:xfrm>
          <a:off x="9609455" y="523197455"/>
          <a:ext cx="1692275" cy="1701800"/>
        </a:xfrm>
        <a:prstGeom prst="rect">
          <a:avLst/>
        </a:prstGeom>
      </xdr:spPr>
    </xdr:pic>
  </etc:cellImage>
  <etc:cellImage>
    <xdr:pic>
      <xdr:nvPicPr>
        <xdr:cNvPr id="227" name="ID_CA42104834C743FB99CEC320D6CB571C" descr="PRE"/>
        <xdr:cNvPicPr/>
      </xdr:nvPicPr>
      <xdr:blipFill>
        <a:blip r:embed="rId3"/>
        <a:stretch>
          <a:fillRect/>
        </a:stretch>
      </xdr:blipFill>
      <xdr:spPr>
        <a:xfrm>
          <a:off x="9618980" y="429928655"/>
          <a:ext cx="1692275" cy="1701800"/>
        </a:xfrm>
        <a:prstGeom prst="rect">
          <a:avLst/>
        </a:prstGeom>
      </xdr:spPr>
    </xdr:pic>
  </etc:cellImage>
  <etc:cellImage>
    <xdr:pic>
      <xdr:nvPicPr>
        <xdr:cNvPr id="232" name="ID_CEB6A261AF6D448283CCB320AFA64E65" descr="PRE"/>
        <xdr:cNvPicPr/>
      </xdr:nvPicPr>
      <xdr:blipFill>
        <a:blip r:embed="rId17"/>
        <a:stretch>
          <a:fillRect/>
        </a:stretch>
      </xdr:blipFill>
      <xdr:spPr>
        <a:xfrm>
          <a:off x="9618980" y="321558920"/>
          <a:ext cx="1692275" cy="1511935"/>
        </a:xfrm>
        <a:prstGeom prst="rect">
          <a:avLst/>
        </a:prstGeom>
      </xdr:spPr>
    </xdr:pic>
  </etc:cellImage>
  <etc:cellImage>
    <xdr:pic>
      <xdr:nvPicPr>
        <xdr:cNvPr id="233" name="ID_2BEE5D938D0C4D0DB0014191B23C3F8E" descr="PRE"/>
        <xdr:cNvPicPr/>
      </xdr:nvPicPr>
      <xdr:blipFill>
        <a:blip r:embed="rId39"/>
        <a:stretch>
          <a:fillRect/>
        </a:stretch>
      </xdr:blipFill>
      <xdr:spPr>
        <a:xfrm>
          <a:off x="9618980" y="326855455"/>
          <a:ext cx="1692275" cy="1701800"/>
        </a:xfrm>
        <a:prstGeom prst="rect">
          <a:avLst/>
        </a:prstGeom>
      </xdr:spPr>
    </xdr:pic>
  </etc:cellImage>
  <etc:cellImage>
    <xdr:pic>
      <xdr:nvPicPr>
        <xdr:cNvPr id="235" name="ID_881C6EB1D1DF4542A1615C7C84C2B7D5" descr="PRE"/>
        <xdr:cNvPicPr/>
      </xdr:nvPicPr>
      <xdr:blipFill>
        <a:blip r:embed="rId17"/>
        <a:stretch>
          <a:fillRect/>
        </a:stretch>
      </xdr:blipFill>
      <xdr:spPr>
        <a:xfrm>
          <a:off x="9618980" y="329277345"/>
          <a:ext cx="1692275" cy="1616710"/>
        </a:xfrm>
        <a:prstGeom prst="rect">
          <a:avLst/>
        </a:prstGeom>
      </xdr:spPr>
    </xdr:pic>
  </etc:cellImage>
  <etc:cellImage>
    <xdr:pic>
      <xdr:nvPicPr>
        <xdr:cNvPr id="238" name="ID_EB4A4678095243E4B8541F53A86D40BE" descr="PRE"/>
        <xdr:cNvPicPr/>
      </xdr:nvPicPr>
      <xdr:blipFill>
        <a:blip r:embed="rId17"/>
        <a:stretch>
          <a:fillRect/>
        </a:stretch>
      </xdr:blipFill>
      <xdr:spPr>
        <a:xfrm>
          <a:off x="9618980" y="338840445"/>
          <a:ext cx="1692275" cy="1511935"/>
        </a:xfrm>
        <a:prstGeom prst="rect">
          <a:avLst/>
        </a:prstGeom>
      </xdr:spPr>
    </xdr:pic>
  </etc:cellImage>
  <etc:cellImage>
    <xdr:pic>
      <xdr:nvPicPr>
        <xdr:cNvPr id="240" name="ID_4956F48B28804401B94129C3B66B9648" descr="PRE"/>
        <xdr:cNvPicPr/>
      </xdr:nvPicPr>
      <xdr:blipFill>
        <a:blip r:embed="rId17"/>
        <a:stretch>
          <a:fillRect/>
        </a:stretch>
      </xdr:blipFill>
      <xdr:spPr>
        <a:xfrm>
          <a:off x="9618980" y="346588080"/>
          <a:ext cx="1692275" cy="1587500"/>
        </a:xfrm>
        <a:prstGeom prst="rect">
          <a:avLst/>
        </a:prstGeom>
      </xdr:spPr>
    </xdr:pic>
  </etc:cellImage>
  <etc:cellImage>
    <xdr:pic>
      <xdr:nvPicPr>
        <xdr:cNvPr id="241" name="ID_0C2E2361A9214F45AC515FD9E6380D30" descr="PRE"/>
        <xdr:cNvPicPr/>
      </xdr:nvPicPr>
      <xdr:blipFill>
        <a:blip r:embed="rId59"/>
        <a:stretch>
          <a:fillRect/>
        </a:stretch>
      </xdr:blipFill>
      <xdr:spPr>
        <a:xfrm>
          <a:off x="9618980" y="353087305"/>
          <a:ext cx="1692275" cy="1701800"/>
        </a:xfrm>
        <a:prstGeom prst="rect">
          <a:avLst/>
        </a:prstGeom>
      </xdr:spPr>
    </xdr:pic>
  </etc:cellImage>
  <etc:cellImage>
    <xdr:pic>
      <xdr:nvPicPr>
        <xdr:cNvPr id="242" name="ID_6B354388A4A341018F8B35F1D064466F" descr="PRE"/>
        <xdr:cNvPicPr/>
      </xdr:nvPicPr>
      <xdr:blipFill>
        <a:blip r:embed="rId49"/>
        <a:stretch>
          <a:fillRect/>
        </a:stretch>
      </xdr:blipFill>
      <xdr:spPr>
        <a:xfrm>
          <a:off x="9618980" y="354916105"/>
          <a:ext cx="1692275" cy="1701800"/>
        </a:xfrm>
        <a:prstGeom prst="rect">
          <a:avLst/>
        </a:prstGeom>
      </xdr:spPr>
    </xdr:pic>
  </etc:cellImage>
  <etc:cellImage>
    <xdr:pic>
      <xdr:nvPicPr>
        <xdr:cNvPr id="246" name="ID_10EEA4ADC5BD413CAF10C3D524BFCD33" descr="PRE"/>
        <xdr:cNvPicPr/>
      </xdr:nvPicPr>
      <xdr:blipFill>
        <a:blip r:embed="rId48"/>
        <a:stretch>
          <a:fillRect/>
        </a:stretch>
      </xdr:blipFill>
      <xdr:spPr>
        <a:xfrm>
          <a:off x="9618980" y="360910505"/>
          <a:ext cx="1692275" cy="1701800"/>
        </a:xfrm>
        <a:prstGeom prst="rect">
          <a:avLst/>
        </a:prstGeom>
      </xdr:spPr>
    </xdr:pic>
  </etc:cellImage>
  <etc:cellImage>
    <xdr:pic>
      <xdr:nvPicPr>
        <xdr:cNvPr id="249" name="ID_6946A44B8A13422DAEAABBD4D9F46506" descr="PRE"/>
        <xdr:cNvPicPr/>
      </xdr:nvPicPr>
      <xdr:blipFill>
        <a:blip r:embed="rId39"/>
        <a:stretch>
          <a:fillRect/>
        </a:stretch>
      </xdr:blipFill>
      <xdr:spPr>
        <a:xfrm>
          <a:off x="9618980" y="363599730"/>
          <a:ext cx="1692275" cy="1349375"/>
        </a:xfrm>
        <a:prstGeom prst="rect">
          <a:avLst/>
        </a:prstGeom>
      </xdr:spPr>
    </xdr:pic>
  </etc:cellImage>
  <etc:cellImage>
    <xdr:pic>
      <xdr:nvPicPr>
        <xdr:cNvPr id="250" name="ID_6603C56805B04CDB974CD3AEB860EF4B" descr="PRE"/>
        <xdr:cNvPicPr/>
      </xdr:nvPicPr>
      <xdr:blipFill>
        <a:blip r:embed="rId3"/>
        <a:stretch>
          <a:fillRect/>
        </a:stretch>
      </xdr:blipFill>
      <xdr:spPr>
        <a:xfrm>
          <a:off x="9618980" y="370372005"/>
          <a:ext cx="1692275" cy="1701800"/>
        </a:xfrm>
        <a:prstGeom prst="rect">
          <a:avLst/>
        </a:prstGeom>
      </xdr:spPr>
    </xdr:pic>
  </etc:cellImage>
  <etc:cellImage>
    <xdr:pic>
      <xdr:nvPicPr>
        <xdr:cNvPr id="252" name="ID_F9823485AC134BC99669E827A54239FF" descr="PRE"/>
        <xdr:cNvPicPr/>
      </xdr:nvPicPr>
      <xdr:blipFill>
        <a:blip r:embed="rId10"/>
        <a:stretch>
          <a:fillRect/>
        </a:stretch>
      </xdr:blipFill>
      <xdr:spPr>
        <a:xfrm>
          <a:off x="9618980" y="380020830"/>
          <a:ext cx="1692275" cy="1701800"/>
        </a:xfrm>
        <a:prstGeom prst="rect">
          <a:avLst/>
        </a:prstGeom>
      </xdr:spPr>
    </xdr:pic>
  </etc:cellImage>
  <etc:cellImage>
    <xdr:pic>
      <xdr:nvPicPr>
        <xdr:cNvPr id="309" name="ID_88363CD0F1074F0080ECAA9F115A785F" descr="PRE"/>
        <xdr:cNvPicPr/>
      </xdr:nvPicPr>
      <xdr:blipFill>
        <a:blip r:embed="rId31"/>
        <a:stretch>
          <a:fillRect/>
        </a:stretch>
      </xdr:blipFill>
      <xdr:spPr>
        <a:xfrm>
          <a:off x="9638030" y="570905005"/>
          <a:ext cx="1692275" cy="1692275"/>
        </a:xfrm>
        <a:prstGeom prst="rect">
          <a:avLst/>
        </a:prstGeom>
      </xdr:spPr>
    </xdr:pic>
  </etc:cellImage>
  <etc:cellImage>
    <xdr:pic>
      <xdr:nvPicPr>
        <xdr:cNvPr id="253" name="ID_EB46DA9733214BB9999B8D25D98D48C2" descr="PRE"/>
        <xdr:cNvPicPr/>
      </xdr:nvPicPr>
      <xdr:blipFill>
        <a:blip r:embed="rId65"/>
        <a:stretch>
          <a:fillRect/>
        </a:stretch>
      </xdr:blipFill>
      <xdr:spPr>
        <a:xfrm>
          <a:off x="9618980" y="386126355"/>
          <a:ext cx="1692275" cy="1701800"/>
        </a:xfrm>
        <a:prstGeom prst="rect">
          <a:avLst/>
        </a:prstGeom>
      </xdr:spPr>
    </xdr:pic>
  </etc:cellImage>
  <etc:cellImage>
    <xdr:pic>
      <xdr:nvPicPr>
        <xdr:cNvPr id="254" name="ID_3A933FFA52DB4F7FB9AE6CE880C4ED24" descr="PRE"/>
        <xdr:cNvPicPr/>
      </xdr:nvPicPr>
      <xdr:blipFill>
        <a:blip r:embed="rId66"/>
        <a:stretch>
          <a:fillRect/>
        </a:stretch>
      </xdr:blipFill>
      <xdr:spPr>
        <a:xfrm>
          <a:off x="9618980" y="387955155"/>
          <a:ext cx="1692275" cy="1701800"/>
        </a:xfrm>
        <a:prstGeom prst="rect">
          <a:avLst/>
        </a:prstGeom>
      </xdr:spPr>
    </xdr:pic>
  </etc:cellImage>
  <etc:cellImage>
    <xdr:pic>
      <xdr:nvPicPr>
        <xdr:cNvPr id="255" name="ID_0ADDECD9B20E4856A0CE10C96E29BAF5" descr="PRE"/>
        <xdr:cNvPicPr/>
      </xdr:nvPicPr>
      <xdr:blipFill>
        <a:blip r:embed="rId30"/>
        <a:stretch>
          <a:fillRect/>
        </a:stretch>
      </xdr:blipFill>
      <xdr:spPr>
        <a:xfrm>
          <a:off x="9618980" y="391612755"/>
          <a:ext cx="1692275" cy="1701800"/>
        </a:xfrm>
        <a:prstGeom prst="rect">
          <a:avLst/>
        </a:prstGeom>
      </xdr:spPr>
    </xdr:pic>
  </etc:cellImage>
  <etc:cellImage>
    <xdr:pic>
      <xdr:nvPicPr>
        <xdr:cNvPr id="256" name="ID_9220E9845CD448F5B2B5AC9B120402C9" descr="PRE"/>
        <xdr:cNvPicPr/>
      </xdr:nvPicPr>
      <xdr:blipFill>
        <a:blip r:embed="rId30"/>
        <a:stretch>
          <a:fillRect/>
        </a:stretch>
      </xdr:blipFill>
      <xdr:spPr>
        <a:xfrm>
          <a:off x="9618980" y="394675995"/>
          <a:ext cx="1692275" cy="1483360"/>
        </a:xfrm>
        <a:prstGeom prst="rect">
          <a:avLst/>
        </a:prstGeom>
      </xdr:spPr>
    </xdr:pic>
  </etc:cellImage>
  <etc:cellImage>
    <xdr:pic>
      <xdr:nvPicPr>
        <xdr:cNvPr id="258" name="ID_04710F55FA4943AA8EC3340ECE483BE0" descr="PRE"/>
        <xdr:cNvPicPr/>
      </xdr:nvPicPr>
      <xdr:blipFill>
        <a:blip r:embed="rId30"/>
        <a:stretch>
          <a:fillRect/>
        </a:stretch>
      </xdr:blipFill>
      <xdr:spPr>
        <a:xfrm>
          <a:off x="9618980" y="398848580"/>
          <a:ext cx="1692275" cy="1682750"/>
        </a:xfrm>
        <a:prstGeom prst="rect">
          <a:avLst/>
        </a:prstGeom>
      </xdr:spPr>
    </xdr:pic>
  </etc:cellImage>
  <etc:cellImage>
    <xdr:pic>
      <xdr:nvPicPr>
        <xdr:cNvPr id="260" name="ID_4FDE014E6DAE442FB10AB5BB367A1B8E" descr="PRE"/>
        <xdr:cNvPicPr/>
      </xdr:nvPicPr>
      <xdr:blipFill>
        <a:blip r:embed="rId13"/>
        <a:stretch>
          <a:fillRect/>
        </a:stretch>
      </xdr:blipFill>
      <xdr:spPr>
        <a:xfrm>
          <a:off x="9618980" y="493352455"/>
          <a:ext cx="1692275" cy="1701800"/>
        </a:xfrm>
        <a:prstGeom prst="rect">
          <a:avLst/>
        </a:prstGeom>
      </xdr:spPr>
    </xdr:pic>
  </etc:cellImage>
  <etc:cellImage>
    <xdr:pic>
      <xdr:nvPicPr>
        <xdr:cNvPr id="261" name="ID_5E125A1245884295AA95C2761C9209D1" descr="PRE"/>
        <xdr:cNvPicPr/>
      </xdr:nvPicPr>
      <xdr:blipFill>
        <a:blip r:embed="rId13"/>
        <a:stretch>
          <a:fillRect/>
        </a:stretch>
      </xdr:blipFill>
      <xdr:spPr>
        <a:xfrm>
          <a:off x="9618980" y="402201380"/>
          <a:ext cx="1692275" cy="1682750"/>
        </a:xfrm>
        <a:prstGeom prst="rect">
          <a:avLst/>
        </a:prstGeom>
      </xdr:spPr>
    </xdr:pic>
  </etc:cellImage>
  <etc:cellImage>
    <xdr:pic>
      <xdr:nvPicPr>
        <xdr:cNvPr id="264" name="ID_92E8A283B439488A96B56EA1462BDF6E" descr="PRE"/>
        <xdr:cNvPicPr/>
      </xdr:nvPicPr>
      <xdr:blipFill>
        <a:blip r:embed="rId27"/>
        <a:stretch>
          <a:fillRect/>
        </a:stretch>
      </xdr:blipFill>
      <xdr:spPr>
        <a:xfrm>
          <a:off x="9618980" y="405836755"/>
          <a:ext cx="1692275" cy="1701800"/>
        </a:xfrm>
        <a:prstGeom prst="rect">
          <a:avLst/>
        </a:prstGeom>
      </xdr:spPr>
    </xdr:pic>
  </etc:cellImage>
  <etc:cellImage>
    <xdr:pic>
      <xdr:nvPicPr>
        <xdr:cNvPr id="265" name="ID_F2AD441995F3451EBAE98C68412D14E0" descr="PRE"/>
        <xdr:cNvPicPr/>
      </xdr:nvPicPr>
      <xdr:blipFill>
        <a:blip r:embed="rId67"/>
        <a:stretch>
          <a:fillRect/>
        </a:stretch>
      </xdr:blipFill>
      <xdr:spPr>
        <a:xfrm>
          <a:off x="9618980" y="407665555"/>
          <a:ext cx="1692275" cy="1701800"/>
        </a:xfrm>
        <a:prstGeom prst="rect">
          <a:avLst/>
        </a:prstGeom>
      </xdr:spPr>
    </xdr:pic>
  </etc:cellImage>
  <etc:cellImage>
    <xdr:pic>
      <xdr:nvPicPr>
        <xdr:cNvPr id="288" name="ID_69EB80A4C6A24643AE636844DB46DA53" descr="PRE"/>
        <xdr:cNvPicPr/>
      </xdr:nvPicPr>
      <xdr:blipFill>
        <a:blip r:embed="rId3"/>
        <a:stretch>
          <a:fillRect/>
        </a:stretch>
      </xdr:blipFill>
      <xdr:spPr>
        <a:xfrm>
          <a:off x="9590405" y="553801280"/>
          <a:ext cx="1692275" cy="1701800"/>
        </a:xfrm>
        <a:prstGeom prst="rect">
          <a:avLst/>
        </a:prstGeom>
      </xdr:spPr>
    </xdr:pic>
  </etc:cellImage>
  <etc:cellImage>
    <xdr:pic>
      <xdr:nvPicPr>
        <xdr:cNvPr id="266" name="ID_BE534AC061C3434DBF0343B9A4A82537" descr="PRE"/>
        <xdr:cNvPicPr/>
      </xdr:nvPicPr>
      <xdr:blipFill>
        <a:blip r:embed="rId68"/>
        <a:stretch>
          <a:fillRect/>
        </a:stretch>
      </xdr:blipFill>
      <xdr:spPr>
        <a:xfrm>
          <a:off x="9618980" y="413659955"/>
          <a:ext cx="1692275" cy="1701800"/>
        </a:xfrm>
        <a:prstGeom prst="rect">
          <a:avLst/>
        </a:prstGeom>
      </xdr:spPr>
    </xdr:pic>
  </etc:cellImage>
  <etc:cellImage>
    <xdr:pic>
      <xdr:nvPicPr>
        <xdr:cNvPr id="269" name="ID_B686328A8C024AFD90F7AA6CD7806139" descr="PRE"/>
        <xdr:cNvPicPr/>
      </xdr:nvPicPr>
      <xdr:blipFill>
        <a:blip r:embed="rId27"/>
        <a:stretch>
          <a:fillRect/>
        </a:stretch>
      </xdr:blipFill>
      <xdr:spPr>
        <a:xfrm>
          <a:off x="9618980" y="415488755"/>
          <a:ext cx="1692275" cy="1701800"/>
        </a:xfrm>
        <a:prstGeom prst="rect">
          <a:avLst/>
        </a:prstGeom>
      </xdr:spPr>
    </xdr:pic>
  </etc:cellImage>
  <etc:cellImage>
    <xdr:pic>
      <xdr:nvPicPr>
        <xdr:cNvPr id="272" name="ID_301A192CA65C4D3EBF42A5D36679A766" descr="PRE"/>
        <xdr:cNvPicPr/>
      </xdr:nvPicPr>
      <xdr:blipFill>
        <a:blip r:embed="rId69"/>
        <a:stretch>
          <a:fillRect/>
        </a:stretch>
      </xdr:blipFill>
      <xdr:spPr>
        <a:xfrm>
          <a:off x="9618980" y="419146355"/>
          <a:ext cx="1692275" cy="1701800"/>
        </a:xfrm>
        <a:prstGeom prst="rect">
          <a:avLst/>
        </a:prstGeom>
      </xdr:spPr>
    </xdr:pic>
  </etc:cellImage>
  <etc:cellImage>
    <xdr:pic>
      <xdr:nvPicPr>
        <xdr:cNvPr id="292" name="ID_9B797260E2B54B3084B65B344A68929B" descr="PRE"/>
        <xdr:cNvPicPr/>
      </xdr:nvPicPr>
      <xdr:blipFill>
        <a:blip r:embed="rId2"/>
        <a:stretch>
          <a:fillRect/>
        </a:stretch>
      </xdr:blipFill>
      <xdr:spPr>
        <a:xfrm>
          <a:off x="9609455" y="561122830"/>
          <a:ext cx="1692275" cy="1701800"/>
        </a:xfrm>
        <a:prstGeom prst="rect">
          <a:avLst/>
        </a:prstGeom>
      </xdr:spPr>
    </xdr:pic>
  </etc:cellImage>
  <etc:cellImage>
    <xdr:pic>
      <xdr:nvPicPr>
        <xdr:cNvPr id="273" name="ID_81BCF2E77B6D4F648A787899CD5AAC41" descr="PRE"/>
        <xdr:cNvPicPr/>
      </xdr:nvPicPr>
      <xdr:blipFill>
        <a:blip r:embed="rId15"/>
        <a:stretch>
          <a:fillRect/>
        </a:stretch>
      </xdr:blipFill>
      <xdr:spPr>
        <a:xfrm>
          <a:off x="9618980" y="425858305"/>
          <a:ext cx="1692275" cy="1492250"/>
        </a:xfrm>
        <a:prstGeom prst="rect">
          <a:avLst/>
        </a:prstGeom>
      </xdr:spPr>
    </xdr:pic>
  </etc:cellImage>
  <etc:cellImage>
    <xdr:pic>
      <xdr:nvPicPr>
        <xdr:cNvPr id="275" name="ID_7E5968E808A3450493320E1E7CFDF748" descr="PRE"/>
        <xdr:cNvPicPr/>
      </xdr:nvPicPr>
      <xdr:blipFill>
        <a:blip r:embed="rId29"/>
        <a:stretch>
          <a:fillRect/>
        </a:stretch>
      </xdr:blipFill>
      <xdr:spPr>
        <a:xfrm>
          <a:off x="9618980" y="427477555"/>
          <a:ext cx="1692275" cy="1701800"/>
        </a:xfrm>
        <a:prstGeom prst="rect">
          <a:avLst/>
        </a:prstGeom>
      </xdr:spPr>
    </xdr:pic>
  </etc:cellImage>
  <etc:cellImage>
    <xdr:pic>
      <xdr:nvPicPr>
        <xdr:cNvPr id="276" name="ID_8B39B787F5684040B109A3E7D661E935" descr="PRE"/>
        <xdr:cNvPicPr/>
      </xdr:nvPicPr>
      <xdr:blipFill>
        <a:blip r:embed="rId5"/>
        <a:stretch>
          <a:fillRect/>
        </a:stretch>
      </xdr:blipFill>
      <xdr:spPr>
        <a:xfrm>
          <a:off x="9618980" y="431754280"/>
          <a:ext cx="1692275" cy="1701800"/>
        </a:xfrm>
        <a:prstGeom prst="rect">
          <a:avLst/>
        </a:prstGeom>
      </xdr:spPr>
    </xdr:pic>
  </etc:cellImage>
  <etc:cellImage>
    <xdr:pic>
      <xdr:nvPicPr>
        <xdr:cNvPr id="278" name="ID_C3E01AA2D75C47DE8C46827B79D28269" descr="PRE"/>
        <xdr:cNvPicPr/>
      </xdr:nvPicPr>
      <xdr:blipFill>
        <a:blip r:embed="rId5"/>
        <a:stretch>
          <a:fillRect/>
        </a:stretch>
      </xdr:blipFill>
      <xdr:spPr>
        <a:xfrm>
          <a:off x="9618980" y="433583080"/>
          <a:ext cx="1692275" cy="1701800"/>
        </a:xfrm>
        <a:prstGeom prst="rect">
          <a:avLst/>
        </a:prstGeom>
      </xdr:spPr>
    </xdr:pic>
  </etc:cellImage>
  <etc:cellImage>
    <xdr:pic>
      <xdr:nvPicPr>
        <xdr:cNvPr id="281" name="ID_079AB77ABA16449F8D17107FEDE24280" descr="PRE"/>
        <xdr:cNvPicPr/>
      </xdr:nvPicPr>
      <xdr:blipFill>
        <a:blip r:embed="rId79"/>
        <a:stretch>
          <a:fillRect/>
        </a:stretch>
      </xdr:blipFill>
      <xdr:spPr>
        <a:xfrm>
          <a:off x="9618980" y="541190180"/>
          <a:ext cx="1692275" cy="1701800"/>
        </a:xfrm>
        <a:prstGeom prst="rect">
          <a:avLst/>
        </a:prstGeom>
      </xdr:spPr>
    </xdr:pic>
  </etc:cellImage>
  <etc:cellImage>
    <xdr:pic>
      <xdr:nvPicPr>
        <xdr:cNvPr id="282" name="ID_09FF5EF5340E45429A3DF6A6A6239EED" descr="PRE"/>
        <xdr:cNvPicPr/>
      </xdr:nvPicPr>
      <xdr:blipFill>
        <a:blip r:embed="rId81"/>
        <a:stretch>
          <a:fillRect/>
        </a:stretch>
      </xdr:blipFill>
      <xdr:spPr>
        <a:xfrm>
          <a:off x="9618980" y="448172205"/>
          <a:ext cx="1692275" cy="1549400"/>
        </a:xfrm>
        <a:prstGeom prst="rect">
          <a:avLst/>
        </a:prstGeom>
      </xdr:spPr>
    </xdr:pic>
  </etc:cellImage>
  <etc:cellImage>
    <xdr:pic>
      <xdr:nvPicPr>
        <xdr:cNvPr id="283" name="ID_49A11689024A44BE933A630C2E327016" descr="PRE"/>
        <xdr:cNvPicPr/>
      </xdr:nvPicPr>
      <xdr:blipFill>
        <a:blip r:embed="rId3"/>
        <a:stretch>
          <a:fillRect/>
        </a:stretch>
      </xdr:blipFill>
      <xdr:spPr>
        <a:xfrm>
          <a:off x="9618980" y="449848605"/>
          <a:ext cx="1692275" cy="1701800"/>
        </a:xfrm>
        <a:prstGeom prst="rect">
          <a:avLst/>
        </a:prstGeom>
      </xdr:spPr>
    </xdr:pic>
  </etc:cellImage>
  <etc:cellImage>
    <xdr:pic>
      <xdr:nvPicPr>
        <xdr:cNvPr id="284" name="ID_7D7DA66B6ECA422985C1EB6DCAC50864" descr="PRE"/>
        <xdr:cNvPicPr/>
      </xdr:nvPicPr>
      <xdr:blipFill>
        <a:blip r:embed="rId34"/>
        <a:stretch>
          <a:fillRect/>
        </a:stretch>
      </xdr:blipFill>
      <xdr:spPr>
        <a:xfrm>
          <a:off x="9618980" y="547432230"/>
          <a:ext cx="1692275" cy="1377950"/>
        </a:xfrm>
        <a:prstGeom prst="rect">
          <a:avLst/>
        </a:prstGeom>
      </xdr:spPr>
    </xdr:pic>
  </etc:cellImage>
  <etc:cellImage>
    <xdr:pic>
      <xdr:nvPicPr>
        <xdr:cNvPr id="285" name="ID_6026A52E46574263B6F23795F7CD97A4" descr="PRE"/>
        <xdr:cNvPicPr/>
      </xdr:nvPicPr>
      <xdr:blipFill>
        <a:blip r:embed="rId5"/>
        <a:stretch>
          <a:fillRect/>
        </a:stretch>
      </xdr:blipFill>
      <xdr:spPr>
        <a:xfrm>
          <a:off x="9618980" y="454125330"/>
          <a:ext cx="1692275" cy="1701800"/>
        </a:xfrm>
        <a:prstGeom prst="rect">
          <a:avLst/>
        </a:prstGeom>
      </xdr:spPr>
    </xdr:pic>
  </etc:cellImage>
  <etc:cellImage>
    <xdr:pic>
      <xdr:nvPicPr>
        <xdr:cNvPr id="286" name="ID_C77D5D3F931A4796A8EBF9F03FFA252D" descr="PRE"/>
        <xdr:cNvPicPr/>
      </xdr:nvPicPr>
      <xdr:blipFill>
        <a:blip r:embed="rId5"/>
        <a:stretch>
          <a:fillRect/>
        </a:stretch>
      </xdr:blipFill>
      <xdr:spPr>
        <a:xfrm>
          <a:off x="9618980" y="459611730"/>
          <a:ext cx="1692275" cy="1701800"/>
        </a:xfrm>
        <a:prstGeom prst="rect">
          <a:avLst/>
        </a:prstGeom>
      </xdr:spPr>
    </xdr:pic>
  </etc:cellImage>
  <etc:cellImage>
    <xdr:pic>
      <xdr:nvPicPr>
        <xdr:cNvPr id="287" name="ID_587FF98A20C2462F998473A9B78FD9D2" descr="PRE"/>
        <xdr:cNvPicPr/>
      </xdr:nvPicPr>
      <xdr:blipFill>
        <a:blip r:embed="rId5"/>
        <a:stretch>
          <a:fillRect/>
        </a:stretch>
      </xdr:blipFill>
      <xdr:spPr>
        <a:xfrm>
          <a:off x="9618980" y="463269330"/>
          <a:ext cx="1692275" cy="1701800"/>
        </a:xfrm>
        <a:prstGeom prst="rect">
          <a:avLst/>
        </a:prstGeom>
      </xdr:spPr>
    </xdr:pic>
  </etc:cellImage>
  <etc:cellImage>
    <xdr:pic>
      <xdr:nvPicPr>
        <xdr:cNvPr id="289" name="ID_F14A8DDA3913427EA03361F5EC19C3E4" descr="PRE"/>
        <xdr:cNvPicPr/>
      </xdr:nvPicPr>
      <xdr:blipFill>
        <a:blip r:embed="rId38"/>
        <a:stretch>
          <a:fillRect/>
        </a:stretch>
      </xdr:blipFill>
      <xdr:spPr>
        <a:xfrm>
          <a:off x="9618980" y="465098130"/>
          <a:ext cx="1692275" cy="1701800"/>
        </a:xfrm>
        <a:prstGeom prst="rect">
          <a:avLst/>
        </a:prstGeom>
      </xdr:spPr>
    </xdr:pic>
  </etc:cellImage>
  <etc:cellImage>
    <xdr:pic>
      <xdr:nvPicPr>
        <xdr:cNvPr id="291" name="ID_CFF331F65D9149DABC6B13C5A90419A7" descr="PRE"/>
        <xdr:cNvPicPr/>
      </xdr:nvPicPr>
      <xdr:blipFill>
        <a:blip r:embed="rId34"/>
        <a:stretch>
          <a:fillRect/>
        </a:stretch>
      </xdr:blipFill>
      <xdr:spPr>
        <a:xfrm>
          <a:off x="9618980" y="467624795"/>
          <a:ext cx="1692275" cy="1511935"/>
        </a:xfrm>
        <a:prstGeom prst="rect">
          <a:avLst/>
        </a:prstGeom>
      </xdr:spPr>
    </xdr:pic>
  </etc:cellImage>
  <etc:cellImage>
    <xdr:pic>
      <xdr:nvPicPr>
        <xdr:cNvPr id="296" name="ID_214C937FB7C54DD2BBF5517FEAA891D3" descr="PRE"/>
        <xdr:cNvPicPr/>
      </xdr:nvPicPr>
      <xdr:blipFill>
        <a:blip r:embed="rId1"/>
        <a:stretch>
          <a:fillRect/>
        </a:stretch>
      </xdr:blipFill>
      <xdr:spPr>
        <a:xfrm>
          <a:off x="9618980" y="474750130"/>
          <a:ext cx="1692275" cy="1701800"/>
        </a:xfrm>
        <a:prstGeom prst="rect">
          <a:avLst/>
        </a:prstGeom>
      </xdr:spPr>
    </xdr:pic>
  </etc:cellImage>
  <etc:cellImage>
    <xdr:pic>
      <xdr:nvPicPr>
        <xdr:cNvPr id="297" name="ID_B6FD8C75263645C98D94F3E46185325D" descr="PRE"/>
        <xdr:cNvPicPr/>
      </xdr:nvPicPr>
      <xdr:blipFill>
        <a:blip r:embed="rId64"/>
        <a:stretch>
          <a:fillRect/>
        </a:stretch>
      </xdr:blipFill>
      <xdr:spPr>
        <a:xfrm>
          <a:off x="9618980" y="480855655"/>
          <a:ext cx="1692275" cy="1701800"/>
        </a:xfrm>
        <a:prstGeom prst="rect">
          <a:avLst/>
        </a:prstGeom>
      </xdr:spPr>
    </xdr:pic>
  </etc:cellImage>
  <etc:cellImage>
    <xdr:pic>
      <xdr:nvPicPr>
        <xdr:cNvPr id="298" name="ID_402B7E64CC274422B4A096DD4BCA024F" descr="PRE"/>
        <xdr:cNvPicPr/>
      </xdr:nvPicPr>
      <xdr:blipFill>
        <a:blip r:embed="rId11"/>
        <a:srcRect t="19776"/>
        <a:stretch>
          <a:fillRect/>
        </a:stretch>
      </xdr:blipFill>
      <xdr:spPr>
        <a:xfrm>
          <a:off x="9618980" y="483021005"/>
          <a:ext cx="1692275" cy="1365250"/>
        </a:xfrm>
        <a:prstGeom prst="rect">
          <a:avLst/>
        </a:prstGeom>
      </xdr:spPr>
    </xdr:pic>
  </etc:cellImage>
  <etc:cellImage>
    <xdr:pic>
      <xdr:nvPicPr>
        <xdr:cNvPr id="299" name="ID_3169DB326521472FA6EB03120D6B4D02" descr="PRE"/>
        <xdr:cNvPicPr/>
      </xdr:nvPicPr>
      <xdr:blipFill>
        <a:blip r:embed="rId13"/>
        <a:stretch>
          <a:fillRect/>
        </a:stretch>
      </xdr:blipFill>
      <xdr:spPr>
        <a:xfrm>
          <a:off x="9618980" y="488047030"/>
          <a:ext cx="1692275" cy="1520825"/>
        </a:xfrm>
        <a:prstGeom prst="rect">
          <a:avLst/>
        </a:prstGeom>
      </xdr:spPr>
    </xdr:pic>
  </etc:cellImage>
  <etc:cellImage>
    <xdr:pic>
      <xdr:nvPicPr>
        <xdr:cNvPr id="302" name="ID_A69B596ED4A44B7E9C858A5FCBE10DE2" descr="PRE"/>
        <xdr:cNvPicPr/>
      </xdr:nvPicPr>
      <xdr:blipFill>
        <a:blip r:embed="rId14"/>
        <a:stretch>
          <a:fillRect/>
        </a:stretch>
      </xdr:blipFill>
      <xdr:spPr>
        <a:xfrm>
          <a:off x="9618980" y="489694855"/>
          <a:ext cx="1692275" cy="1701800"/>
        </a:xfrm>
        <a:prstGeom prst="rect">
          <a:avLst/>
        </a:prstGeom>
      </xdr:spPr>
    </xdr:pic>
  </etc:cellImage>
  <etc:cellImage>
    <xdr:pic>
      <xdr:nvPicPr>
        <xdr:cNvPr id="303" name="ID_183FD24832964D53B8F45A35B3D274A7" descr="PRE"/>
        <xdr:cNvPicPr/>
      </xdr:nvPicPr>
      <xdr:blipFill>
        <a:blip r:embed="rId52"/>
        <a:stretch>
          <a:fillRect/>
        </a:stretch>
      </xdr:blipFill>
      <xdr:spPr>
        <a:xfrm>
          <a:off x="9618980" y="491523655"/>
          <a:ext cx="1692275" cy="1701800"/>
        </a:xfrm>
        <a:prstGeom prst="rect">
          <a:avLst/>
        </a:prstGeom>
      </xdr:spPr>
    </xdr:pic>
  </etc:cellImage>
  <etc:cellImage>
    <xdr:pic>
      <xdr:nvPicPr>
        <xdr:cNvPr id="304" name="ID_E9C59369D7CE466BAC186E5F59624BC5" descr="PRE"/>
        <xdr:cNvPicPr/>
      </xdr:nvPicPr>
      <xdr:blipFill>
        <a:blip r:embed="rId35"/>
        <a:stretch>
          <a:fillRect/>
        </a:stretch>
      </xdr:blipFill>
      <xdr:spPr>
        <a:xfrm>
          <a:off x="9618980" y="495181255"/>
          <a:ext cx="1692275" cy="1701800"/>
        </a:xfrm>
        <a:prstGeom prst="rect">
          <a:avLst/>
        </a:prstGeom>
      </xdr:spPr>
    </xdr:pic>
  </etc:cellImage>
  <etc:cellImage>
    <xdr:pic>
      <xdr:nvPicPr>
        <xdr:cNvPr id="305" name="ID_79BD4A5424A5419E869B63C02A1D9486" descr="PRE"/>
        <xdr:cNvPicPr/>
      </xdr:nvPicPr>
      <xdr:blipFill>
        <a:blip r:embed="rId63"/>
        <a:stretch>
          <a:fillRect/>
        </a:stretch>
      </xdr:blipFill>
      <xdr:spPr>
        <a:xfrm>
          <a:off x="9618980" y="501474105"/>
          <a:ext cx="1692275" cy="1606550"/>
        </a:xfrm>
        <a:prstGeom prst="rect">
          <a:avLst/>
        </a:prstGeom>
      </xdr:spPr>
    </xdr:pic>
  </etc:cellImage>
  <etc:cellImage>
    <xdr:pic>
      <xdr:nvPicPr>
        <xdr:cNvPr id="306" name="ID_F4F9D52C5F6941A59E5EEA78FC1FA372" descr="PRE"/>
        <xdr:cNvPicPr/>
      </xdr:nvPicPr>
      <xdr:blipFill>
        <a:blip r:embed="rId15"/>
        <a:stretch>
          <a:fillRect/>
        </a:stretch>
      </xdr:blipFill>
      <xdr:spPr>
        <a:xfrm>
          <a:off x="9628505" y="505131705"/>
          <a:ext cx="1692275" cy="1701800"/>
        </a:xfrm>
        <a:prstGeom prst="rect">
          <a:avLst/>
        </a:prstGeom>
      </xdr:spPr>
    </xdr:pic>
  </etc:cellImage>
  <etc:cellImage>
    <xdr:pic>
      <xdr:nvPicPr>
        <xdr:cNvPr id="307" name="ID_51C6F09946B147839679A98E8285B051" descr="PRE"/>
        <xdr:cNvPicPr/>
      </xdr:nvPicPr>
      <xdr:blipFill>
        <a:blip r:embed="rId10"/>
        <a:stretch>
          <a:fillRect/>
        </a:stretch>
      </xdr:blipFill>
      <xdr:spPr>
        <a:xfrm>
          <a:off x="9590405" y="506931930"/>
          <a:ext cx="1692275" cy="1701800"/>
        </a:xfrm>
        <a:prstGeom prst="rect">
          <a:avLst/>
        </a:prstGeom>
      </xdr:spPr>
    </xdr:pic>
  </etc:cellImage>
  <etc:cellImage>
    <xdr:pic>
      <xdr:nvPicPr>
        <xdr:cNvPr id="308" name="ID_3012B6865DBF481ABA2FA26556472E6B" descr="PRE"/>
        <xdr:cNvPicPr/>
      </xdr:nvPicPr>
      <xdr:blipFill>
        <a:blip r:embed="rId72"/>
        <a:stretch>
          <a:fillRect/>
        </a:stretch>
      </xdr:blipFill>
      <xdr:spPr>
        <a:xfrm>
          <a:off x="9618980" y="514066155"/>
          <a:ext cx="1692275" cy="1701800"/>
        </a:xfrm>
        <a:prstGeom prst="rect">
          <a:avLst/>
        </a:prstGeom>
      </xdr:spPr>
    </xdr:pic>
  </etc:cellImage>
  <etc:cellImage>
    <xdr:pic>
      <xdr:nvPicPr>
        <xdr:cNvPr id="310" name="ID_1A6908706E9A48529A18FB88D1B0A7DF" descr="PRE"/>
        <xdr:cNvPicPr/>
      </xdr:nvPicPr>
      <xdr:blipFill>
        <a:blip r:embed="rId82"/>
        <a:stretch>
          <a:fillRect/>
        </a:stretch>
      </xdr:blipFill>
      <xdr:spPr>
        <a:xfrm>
          <a:off x="9609455" y="519587480"/>
          <a:ext cx="1692275" cy="1701800"/>
        </a:xfrm>
        <a:prstGeom prst="rect">
          <a:avLst/>
        </a:prstGeom>
      </xdr:spPr>
    </xdr:pic>
  </etc:cellImage>
  <etc:cellImage>
    <xdr:pic>
      <xdr:nvPicPr>
        <xdr:cNvPr id="311" name="ID_BCC04232D3EF41E88FF6A6C9E27F7CD6" descr="PRE"/>
        <xdr:cNvPicPr/>
      </xdr:nvPicPr>
      <xdr:blipFill>
        <a:blip r:embed="rId13"/>
        <a:stretch>
          <a:fillRect/>
        </a:stretch>
      </xdr:blipFill>
      <xdr:spPr>
        <a:xfrm>
          <a:off x="9609455" y="526569305"/>
          <a:ext cx="1692275" cy="1666875"/>
        </a:xfrm>
        <a:prstGeom prst="rect">
          <a:avLst/>
        </a:prstGeom>
      </xdr:spPr>
    </xdr:pic>
  </etc:cellImage>
  <etc:cellImage>
    <xdr:pic>
      <xdr:nvPicPr>
        <xdr:cNvPr id="312" name="ID_D3C577EC29B1476F9629D777AE5D4840" descr="PRE"/>
        <xdr:cNvPicPr/>
      </xdr:nvPicPr>
      <xdr:blipFill>
        <a:blip r:embed="rId73"/>
        <a:stretch>
          <a:fillRect/>
        </a:stretch>
      </xdr:blipFill>
      <xdr:spPr>
        <a:xfrm>
          <a:off x="9609455" y="530265005"/>
          <a:ext cx="1692275" cy="1701800"/>
        </a:xfrm>
        <a:prstGeom prst="rect">
          <a:avLst/>
        </a:prstGeom>
      </xdr:spPr>
    </xdr:pic>
  </etc:cellImage>
  <etc:cellImage>
    <xdr:pic>
      <xdr:nvPicPr>
        <xdr:cNvPr id="313" name="ID_58A5B925C6994D628EA2D6E83E0E28B6" descr="PRE"/>
        <xdr:cNvPicPr/>
      </xdr:nvPicPr>
      <xdr:blipFill>
        <a:blip r:embed="rId76"/>
        <a:stretch>
          <a:fillRect/>
        </a:stretch>
      </xdr:blipFill>
      <xdr:spPr>
        <a:xfrm>
          <a:off x="9609455" y="532103330"/>
          <a:ext cx="1692275" cy="1701800"/>
        </a:xfrm>
        <a:prstGeom prst="rect">
          <a:avLst/>
        </a:prstGeom>
      </xdr:spPr>
    </xdr:pic>
  </etc:cellImage>
  <etc:cellImage>
    <xdr:pic>
      <xdr:nvPicPr>
        <xdr:cNvPr id="314" name="ID_4F42062C3F3649288E466A479AD27595" descr="PRE"/>
        <xdr:cNvPicPr/>
      </xdr:nvPicPr>
      <xdr:blipFill>
        <a:blip r:embed="rId77"/>
        <a:stretch>
          <a:fillRect/>
        </a:stretch>
      </xdr:blipFill>
      <xdr:spPr>
        <a:xfrm>
          <a:off x="9618980" y="535713305"/>
          <a:ext cx="1692275" cy="1701800"/>
        </a:xfrm>
        <a:prstGeom prst="rect">
          <a:avLst/>
        </a:prstGeom>
      </xdr:spPr>
    </xdr:pic>
  </etc:cellImage>
  <etc:cellImage>
    <xdr:pic>
      <xdr:nvPicPr>
        <xdr:cNvPr id="315" name="ID_61CAA339829B48EF873D16502167FDEA" descr="PRE"/>
        <xdr:cNvPicPr/>
      </xdr:nvPicPr>
      <xdr:blipFill>
        <a:blip r:embed="rId78"/>
        <a:stretch>
          <a:fillRect/>
        </a:stretch>
      </xdr:blipFill>
      <xdr:spPr>
        <a:xfrm>
          <a:off x="9609455" y="537551630"/>
          <a:ext cx="1692275" cy="1701800"/>
        </a:xfrm>
        <a:prstGeom prst="rect">
          <a:avLst/>
        </a:prstGeom>
      </xdr:spPr>
    </xdr:pic>
  </etc:cellImage>
  <etc:cellImage>
    <xdr:pic>
      <xdr:nvPicPr>
        <xdr:cNvPr id="316" name="ID_7880BA8AA9BE47CE8450DD458BF3EBBE" descr="PRE"/>
        <xdr:cNvPicPr/>
      </xdr:nvPicPr>
      <xdr:blipFill>
        <a:blip r:embed="rId80"/>
        <a:stretch>
          <a:fillRect/>
        </a:stretch>
      </xdr:blipFill>
      <xdr:spPr>
        <a:xfrm>
          <a:off x="9609455" y="543028505"/>
          <a:ext cx="1692275" cy="1701800"/>
        </a:xfrm>
        <a:prstGeom prst="rect">
          <a:avLst/>
        </a:prstGeom>
      </xdr:spPr>
    </xdr:pic>
  </etc:cellImage>
  <etc:cellImage>
    <xdr:pic>
      <xdr:nvPicPr>
        <xdr:cNvPr id="317" name="ID_49F163518ED44A4585BBF1CAB73FEC07" descr="PRE"/>
        <xdr:cNvPicPr/>
      </xdr:nvPicPr>
      <xdr:blipFill>
        <a:blip r:embed="rId38"/>
        <a:stretch>
          <a:fillRect/>
        </a:stretch>
      </xdr:blipFill>
      <xdr:spPr>
        <a:xfrm>
          <a:off x="9580880" y="544838255"/>
          <a:ext cx="1692275" cy="1701800"/>
        </a:xfrm>
        <a:prstGeom prst="rect">
          <a:avLst/>
        </a:prstGeom>
      </xdr:spPr>
    </xdr:pic>
  </etc:cellImage>
  <etc:cellImage>
    <xdr:pic>
      <xdr:nvPicPr>
        <xdr:cNvPr id="318" name="ID_D23169605162477BAE57B915130455EF" descr="PRE"/>
        <xdr:cNvPicPr/>
      </xdr:nvPicPr>
      <xdr:blipFill>
        <a:blip r:embed="rId3"/>
        <a:stretch>
          <a:fillRect/>
        </a:stretch>
      </xdr:blipFill>
      <xdr:spPr>
        <a:xfrm>
          <a:off x="9618980" y="549569005"/>
          <a:ext cx="1692275" cy="1666875"/>
        </a:xfrm>
        <a:prstGeom prst="rect">
          <a:avLst/>
        </a:prstGeom>
      </xdr:spPr>
    </xdr:pic>
  </etc:cellImage>
  <etc:cellImage>
    <xdr:pic>
      <xdr:nvPicPr>
        <xdr:cNvPr id="319" name="ID_7683662333FE470390A15D91F17E52DD" descr="PRE"/>
        <xdr:cNvPicPr/>
      </xdr:nvPicPr>
      <xdr:blipFill>
        <a:blip r:embed="rId29"/>
        <a:stretch>
          <a:fillRect/>
        </a:stretch>
      </xdr:blipFill>
      <xdr:spPr>
        <a:xfrm>
          <a:off x="9599930" y="551359705"/>
          <a:ext cx="1692275" cy="1701800"/>
        </a:xfrm>
        <a:prstGeom prst="rect">
          <a:avLst/>
        </a:prstGeom>
      </xdr:spPr>
    </xdr:pic>
  </etc:cellImage>
  <etc:cellImage>
    <xdr:pic>
      <xdr:nvPicPr>
        <xdr:cNvPr id="320" name="ID_49C872F11F0A4399A997B114A71DDA57" descr="PRE"/>
        <xdr:cNvPicPr/>
      </xdr:nvPicPr>
      <xdr:blipFill>
        <a:blip r:embed="rId1"/>
        <a:stretch>
          <a:fillRect/>
        </a:stretch>
      </xdr:blipFill>
      <xdr:spPr>
        <a:xfrm>
          <a:off x="9609455" y="555665005"/>
          <a:ext cx="1692275" cy="1701800"/>
        </a:xfrm>
        <a:prstGeom prst="rect">
          <a:avLst/>
        </a:prstGeom>
      </xdr:spPr>
    </xdr:pic>
  </etc:cellImage>
  <etc:cellImage>
    <xdr:pic>
      <xdr:nvPicPr>
        <xdr:cNvPr id="321" name="ID_590F6A3F4D8044398CC01ADED4AF4F08" descr="PRE"/>
        <xdr:cNvPicPr/>
      </xdr:nvPicPr>
      <xdr:blipFill>
        <a:blip r:embed="rId5"/>
        <a:stretch>
          <a:fillRect/>
        </a:stretch>
      </xdr:blipFill>
      <xdr:spPr>
        <a:xfrm>
          <a:off x="9618980" y="559341655"/>
          <a:ext cx="1692275" cy="1701800"/>
        </a:xfrm>
        <a:prstGeom prst="rect">
          <a:avLst/>
        </a:prstGeom>
      </xdr:spPr>
    </xdr:pic>
  </etc:cellImage>
  <etc:cellImage>
    <xdr:pic>
      <xdr:nvPicPr>
        <xdr:cNvPr id="322" name="ID_28ABE9F7758A49169C4566E42EECA027" descr="PRE"/>
        <xdr:cNvPicPr/>
      </xdr:nvPicPr>
      <xdr:blipFill>
        <a:blip r:embed="rId31"/>
        <a:stretch>
          <a:fillRect/>
        </a:stretch>
      </xdr:blipFill>
      <xdr:spPr>
        <a:xfrm>
          <a:off x="9618980" y="569123830"/>
          <a:ext cx="1692275" cy="1701800"/>
        </a:xfrm>
        <a:prstGeom prst="rect">
          <a:avLst/>
        </a:prstGeom>
      </xdr:spPr>
    </xdr:pic>
  </etc:cellImage>
  <etc:cellImage>
    <xdr:pic>
      <xdr:nvPicPr>
        <xdr:cNvPr id="323" name="ID_32C8F51C0AA64CDA963956921BA70506" descr="PRE"/>
        <xdr:cNvPicPr/>
      </xdr:nvPicPr>
      <xdr:blipFill>
        <a:blip r:embed="rId83"/>
        <a:stretch>
          <a:fillRect/>
        </a:stretch>
      </xdr:blipFill>
      <xdr:spPr>
        <a:xfrm>
          <a:off x="9342755" y="1789430"/>
          <a:ext cx="1692275" cy="1701800"/>
        </a:xfrm>
        <a:prstGeom prst="rect">
          <a:avLst/>
        </a:prstGeom>
      </xdr:spPr>
    </xdr:pic>
  </etc:cellImage>
  <etc:cellImage>
    <xdr:pic>
      <xdr:nvPicPr>
        <xdr:cNvPr id="324" name="ID_65DF24D4CA6548FF8EF431812A7FDC69" descr="PRE"/>
        <xdr:cNvPicPr/>
      </xdr:nvPicPr>
      <xdr:blipFill>
        <a:blip r:embed="rId18"/>
        <a:stretch>
          <a:fillRect/>
        </a:stretch>
      </xdr:blipFill>
      <xdr:spPr>
        <a:xfrm>
          <a:off x="9342755" y="3618230"/>
          <a:ext cx="1692275" cy="1701800"/>
        </a:xfrm>
        <a:prstGeom prst="rect">
          <a:avLst/>
        </a:prstGeom>
      </xdr:spPr>
    </xdr:pic>
  </etc:cellImage>
  <etc:cellImage>
    <xdr:pic>
      <xdr:nvPicPr>
        <xdr:cNvPr id="325" name="ID_591BA93452BA4CAFACB8AF0A76C0CCCC" descr="PRE"/>
        <xdr:cNvPicPr/>
      </xdr:nvPicPr>
      <xdr:blipFill>
        <a:blip r:embed="rId84"/>
        <a:stretch>
          <a:fillRect/>
        </a:stretch>
      </xdr:blipFill>
      <xdr:spPr>
        <a:xfrm>
          <a:off x="9342755" y="5447030"/>
          <a:ext cx="1692275" cy="1701800"/>
        </a:xfrm>
        <a:prstGeom prst="rect">
          <a:avLst/>
        </a:prstGeom>
      </xdr:spPr>
    </xdr:pic>
  </etc:cellImage>
  <etc:cellImage>
    <xdr:pic>
      <xdr:nvPicPr>
        <xdr:cNvPr id="327" name="ID_ABA24C0E823745B69EB433F53006A2E5" descr="PRE"/>
        <xdr:cNvPicPr/>
      </xdr:nvPicPr>
      <xdr:blipFill>
        <a:blip r:embed="rId3"/>
        <a:stretch>
          <a:fillRect/>
        </a:stretch>
      </xdr:blipFill>
      <xdr:spPr>
        <a:xfrm>
          <a:off x="9342755" y="10933430"/>
          <a:ext cx="1692275" cy="1701800"/>
        </a:xfrm>
        <a:prstGeom prst="rect">
          <a:avLst/>
        </a:prstGeom>
      </xdr:spPr>
    </xdr:pic>
  </etc:cellImage>
  <etc:cellImage>
    <xdr:pic>
      <xdr:nvPicPr>
        <xdr:cNvPr id="328" name="ID_F05CE8A50CB84ACA99A3485A3E825435" descr="PRE"/>
        <xdr:cNvPicPr/>
      </xdr:nvPicPr>
      <xdr:blipFill>
        <a:blip r:embed="rId2"/>
        <a:stretch>
          <a:fillRect/>
        </a:stretch>
      </xdr:blipFill>
      <xdr:spPr>
        <a:xfrm>
          <a:off x="9342755" y="12762230"/>
          <a:ext cx="1692275" cy="1701800"/>
        </a:xfrm>
        <a:prstGeom prst="rect">
          <a:avLst/>
        </a:prstGeom>
      </xdr:spPr>
    </xdr:pic>
  </etc:cellImage>
  <etc:cellImage>
    <xdr:pic>
      <xdr:nvPicPr>
        <xdr:cNvPr id="329" name="ID_19E62CCB92D44E4AB48D82470EA19668" descr="PRE"/>
        <xdr:cNvPicPr/>
      </xdr:nvPicPr>
      <xdr:blipFill>
        <a:blip r:embed="rId85"/>
        <a:stretch>
          <a:fillRect/>
        </a:stretch>
      </xdr:blipFill>
      <xdr:spPr>
        <a:xfrm>
          <a:off x="9342755" y="14591030"/>
          <a:ext cx="1692275" cy="1701800"/>
        </a:xfrm>
        <a:prstGeom prst="rect">
          <a:avLst/>
        </a:prstGeom>
      </xdr:spPr>
    </xdr:pic>
  </etc:cellImage>
  <etc:cellImage>
    <xdr:pic>
      <xdr:nvPicPr>
        <xdr:cNvPr id="330" name="ID_B777AE0653AE4DF7B368C856EBC85B1A" descr="PRE"/>
        <xdr:cNvPicPr/>
      </xdr:nvPicPr>
      <xdr:blipFill>
        <a:blip r:embed="rId1"/>
        <a:stretch>
          <a:fillRect/>
        </a:stretch>
      </xdr:blipFill>
      <xdr:spPr>
        <a:xfrm>
          <a:off x="9342755" y="16419830"/>
          <a:ext cx="1692275" cy="1701800"/>
        </a:xfrm>
        <a:prstGeom prst="rect">
          <a:avLst/>
        </a:prstGeom>
      </xdr:spPr>
    </xdr:pic>
  </etc:cellImage>
  <etc:cellImage>
    <xdr:pic>
      <xdr:nvPicPr>
        <xdr:cNvPr id="331" name="ID_15CE08150BE840719396FB89A5C4B838" descr="PRE"/>
        <xdr:cNvPicPr/>
      </xdr:nvPicPr>
      <xdr:blipFill>
        <a:blip r:embed="rId69"/>
        <a:stretch>
          <a:fillRect/>
        </a:stretch>
      </xdr:blipFill>
      <xdr:spPr>
        <a:xfrm>
          <a:off x="9342755" y="18248630"/>
          <a:ext cx="1692275" cy="1701800"/>
        </a:xfrm>
        <a:prstGeom prst="rect">
          <a:avLst/>
        </a:prstGeom>
      </xdr:spPr>
    </xdr:pic>
  </etc:cellImage>
  <etc:cellImage>
    <xdr:pic>
      <xdr:nvPicPr>
        <xdr:cNvPr id="332" name="ID_0C33899806E14FE9A894FE6FF456388C" descr="PRE"/>
        <xdr:cNvPicPr/>
      </xdr:nvPicPr>
      <xdr:blipFill>
        <a:blip r:embed="rId67"/>
        <a:stretch>
          <a:fillRect/>
        </a:stretch>
      </xdr:blipFill>
      <xdr:spPr>
        <a:xfrm>
          <a:off x="9342755" y="20077430"/>
          <a:ext cx="1692275" cy="1701800"/>
        </a:xfrm>
        <a:prstGeom prst="rect">
          <a:avLst/>
        </a:prstGeom>
      </xdr:spPr>
    </xdr:pic>
  </etc:cellImage>
  <etc:cellImage>
    <xdr:pic>
      <xdr:nvPicPr>
        <xdr:cNvPr id="334" name="ID_DA76F5F01B1F49C08B4370FD16B4DBD1" descr="PRE"/>
        <xdr:cNvPicPr/>
      </xdr:nvPicPr>
      <xdr:blipFill>
        <a:blip r:embed="rId85"/>
        <a:stretch>
          <a:fillRect/>
        </a:stretch>
      </xdr:blipFill>
      <xdr:spPr>
        <a:xfrm>
          <a:off x="9342755" y="24354155"/>
          <a:ext cx="1692275" cy="1701800"/>
        </a:xfrm>
        <a:prstGeom prst="rect">
          <a:avLst/>
        </a:prstGeom>
      </xdr:spPr>
    </xdr:pic>
  </etc:cellImage>
  <etc:cellImage>
    <xdr:pic>
      <xdr:nvPicPr>
        <xdr:cNvPr id="335" name="ID_8C51D2B144B84E6BA9BD40DB74E3788A" descr="PRE"/>
        <xdr:cNvPicPr/>
      </xdr:nvPicPr>
      <xdr:blipFill>
        <a:blip r:embed="rId3"/>
        <a:stretch>
          <a:fillRect/>
        </a:stretch>
      </xdr:blipFill>
      <xdr:spPr>
        <a:xfrm>
          <a:off x="9342755" y="26182955"/>
          <a:ext cx="1692275" cy="1701800"/>
        </a:xfrm>
        <a:prstGeom prst="rect">
          <a:avLst/>
        </a:prstGeom>
      </xdr:spPr>
    </xdr:pic>
  </etc:cellImage>
  <etc:cellImage>
    <xdr:pic>
      <xdr:nvPicPr>
        <xdr:cNvPr id="337" name="ID_84BC96DF24EE459A824289398CA10854" descr="PRE"/>
        <xdr:cNvPicPr/>
      </xdr:nvPicPr>
      <xdr:blipFill>
        <a:blip r:embed="rId1"/>
        <a:stretch>
          <a:fillRect/>
        </a:stretch>
      </xdr:blipFill>
      <xdr:spPr>
        <a:xfrm>
          <a:off x="9342755" y="29840555"/>
          <a:ext cx="1692275" cy="1701800"/>
        </a:xfrm>
        <a:prstGeom prst="rect">
          <a:avLst/>
        </a:prstGeom>
      </xdr:spPr>
    </xdr:pic>
  </etc:cellImage>
  <etc:cellImage>
    <xdr:pic>
      <xdr:nvPicPr>
        <xdr:cNvPr id="338" name="ID_465D7032CB5F4FC4A43AA76A40BBCCF2" descr="PRE"/>
        <xdr:cNvPicPr/>
      </xdr:nvPicPr>
      <xdr:blipFill>
        <a:blip r:embed="rId67"/>
        <a:stretch>
          <a:fillRect/>
        </a:stretch>
      </xdr:blipFill>
      <xdr:spPr>
        <a:xfrm>
          <a:off x="9342755" y="31669355"/>
          <a:ext cx="1692275" cy="1701800"/>
        </a:xfrm>
        <a:prstGeom prst="rect">
          <a:avLst/>
        </a:prstGeom>
      </xdr:spPr>
    </xdr:pic>
  </etc:cellImage>
  <etc:cellImage>
    <xdr:pic>
      <xdr:nvPicPr>
        <xdr:cNvPr id="340" name="ID_22A8ED555A7A4974B0AA3460F87127AF" descr="PRE"/>
        <xdr:cNvPicPr/>
      </xdr:nvPicPr>
      <xdr:blipFill>
        <a:blip r:embed="rId69"/>
        <a:stretch>
          <a:fillRect/>
        </a:stretch>
      </xdr:blipFill>
      <xdr:spPr>
        <a:xfrm>
          <a:off x="9342755" y="35326955"/>
          <a:ext cx="1692275" cy="1701800"/>
        </a:xfrm>
        <a:prstGeom prst="rect">
          <a:avLst/>
        </a:prstGeom>
      </xdr:spPr>
    </xdr:pic>
  </etc:cellImage>
  <etc:cellImage>
    <xdr:pic>
      <xdr:nvPicPr>
        <xdr:cNvPr id="341" name="ID_4B1C9889E3CB4FB99DCE415AD006798F" descr="PRE"/>
        <xdr:cNvPicPr/>
      </xdr:nvPicPr>
      <xdr:blipFill>
        <a:blip r:embed="rId2"/>
        <a:stretch>
          <a:fillRect/>
        </a:stretch>
      </xdr:blipFill>
      <xdr:spPr>
        <a:xfrm>
          <a:off x="9342755" y="37155755"/>
          <a:ext cx="1692275" cy="1701800"/>
        </a:xfrm>
        <a:prstGeom prst="rect">
          <a:avLst/>
        </a:prstGeom>
      </xdr:spPr>
    </xdr:pic>
  </etc:cellImage>
  <etc:cellImage>
    <xdr:pic>
      <xdr:nvPicPr>
        <xdr:cNvPr id="342" name="ID_3FDD37CBC82C4F7E9279E4F0723609E2" descr="PRE"/>
        <xdr:cNvPicPr/>
      </xdr:nvPicPr>
      <xdr:blipFill>
        <a:blip r:embed="rId83"/>
        <a:stretch>
          <a:fillRect/>
        </a:stretch>
      </xdr:blipFill>
      <xdr:spPr>
        <a:xfrm>
          <a:off x="9342755" y="38984555"/>
          <a:ext cx="1692275" cy="1701800"/>
        </a:xfrm>
        <a:prstGeom prst="rect">
          <a:avLst/>
        </a:prstGeom>
      </xdr:spPr>
    </xdr:pic>
  </etc:cellImage>
  <etc:cellImage>
    <xdr:pic>
      <xdr:nvPicPr>
        <xdr:cNvPr id="343" name="ID_8B04C24A0F8148E898B93A86A464F761" descr="PRE"/>
        <xdr:cNvPicPr/>
      </xdr:nvPicPr>
      <xdr:blipFill>
        <a:blip r:embed="rId18"/>
        <a:stretch>
          <a:fillRect/>
        </a:stretch>
      </xdr:blipFill>
      <xdr:spPr>
        <a:xfrm>
          <a:off x="9342755" y="40813355"/>
          <a:ext cx="1692275" cy="1701800"/>
        </a:xfrm>
        <a:prstGeom prst="rect">
          <a:avLst/>
        </a:prstGeom>
      </xdr:spPr>
    </xdr:pic>
  </etc:cellImage>
  <etc:cellImage>
    <xdr:pic>
      <xdr:nvPicPr>
        <xdr:cNvPr id="344" name="ID_CC2B7BE2A417402DA289B834CC8E80B8" descr="PRE"/>
        <xdr:cNvPicPr/>
      </xdr:nvPicPr>
      <xdr:blipFill>
        <a:blip r:embed="rId1"/>
        <a:stretch>
          <a:fillRect/>
        </a:stretch>
      </xdr:blipFill>
      <xdr:spPr>
        <a:xfrm>
          <a:off x="9319895" y="7301230"/>
          <a:ext cx="1692275" cy="1701800"/>
        </a:xfrm>
        <a:prstGeom prst="rect">
          <a:avLst/>
        </a:prstGeom>
      </xdr:spPr>
    </xdr:pic>
  </etc:cellImage>
</etc:cellImages>
</file>

<file path=xl/sharedStrings.xml><?xml version="1.0" encoding="utf-8"?>
<sst xmlns="http://schemas.openxmlformats.org/spreadsheetml/2006/main" count="2299" uniqueCount="942">
  <si>
    <t>盐城国际会展中心EF馆改造工程厨房设备采购项目
清单报价汇总表</t>
  </si>
  <si>
    <t>序号</t>
  </si>
  <si>
    <t>区域</t>
  </si>
  <si>
    <t>数量</t>
  </si>
  <si>
    <t>单位</t>
  </si>
  <si>
    <t>金额（元）</t>
  </si>
  <si>
    <t>一层备餐间</t>
  </si>
  <si>
    <t>项</t>
  </si>
  <si>
    <t>负一层E-F区</t>
  </si>
  <si>
    <t>三-四层</t>
  </si>
  <si>
    <t>大堂吧自助餐休闲区</t>
  </si>
  <si>
    <t>合计：</t>
  </si>
  <si>
    <t>注：1、投标人应充分考虑为完成上述内容所必须的全部招标货物并进行相关服务所需的所有费用，即主要包括（但不限于）：设备价格（含全套设备、备品备件（数量必须满足招标人使用要求）、专用工具、技术资料等）、包装费、运杂费、保险费、培训及售后服务费、保养（质保期内每年一次全面保养）、管理费、税金【投标报价时统一按13%计取并分摊至综合单价中，实际开具的增值税专票税率低于13%部分的差额甲方结算时予以扣除】、利润、验收检测费、入场招标综合服务费、市场风险及国家政策性调整风险、不可预见费及验收合格交付使用前发生的所有费用，凡漏项或少计均视为优惠，招标人不另行增加费用。
2、投标报价以综合单价为准，不接受折扣价，漏报项按照综合单价为零计算（在合同中也按此计算）。
本项目报价为固定全费用综合单价（即将所有费用均摊销至各综合单价中），报全费用综合单价和总价。项目结算时，工程量按实结算，除设计变更或招标人调整项目内容或合同约定调整外，一律不调整中标全费用综合单价。
                                          投标人（盖章）：
                                        法定代表人（签字或盖章）：
                                         日期：    年    月    日</t>
  </si>
  <si>
    <t>一层备餐间厨房设备清单报价明细表</t>
  </si>
  <si>
    <t>设备名称</t>
  </si>
  <si>
    <t>规格型号</t>
  </si>
  <si>
    <t>全费用综合单价（元）</t>
  </si>
  <si>
    <t>合价（元）</t>
  </si>
  <si>
    <t>技术参数</t>
  </si>
  <si>
    <t>参考图片</t>
  </si>
  <si>
    <t>备注</t>
  </si>
  <si>
    <t>A</t>
  </si>
  <si>
    <t>F馆备餐区</t>
  </si>
  <si>
    <t>A01</t>
  </si>
  <si>
    <t>单通暖碟台（上掀门）</t>
  </si>
  <si>
    <t>1800*800*800mm</t>
  </si>
  <si>
    <t>台</t>
  </si>
  <si>
    <t>说  明：采用食品级SUS304不锈钢磨砂板
台  面：δ1.2mm不锈钢板
侧  板：δ1.0mm不锈钢板
层  板：δ1.0mm不锈钢板
门  板：δ1.0mm不锈钢板 
台脚通：δ1.0mm*38mm不锈钢连子弹脚
配2KW发热管及热风系统，温控器一套，自动控温。</t>
  </si>
  <si>
    <t>A02</t>
  </si>
  <si>
    <t>四移门碗碟柜</t>
  </si>
  <si>
    <t>1200*700*1800mm</t>
  </si>
  <si>
    <t>说  明：采用食品级SUS304不锈钢磨砂板
柜  身：δ1.2mm不锈钢板                                       
侧  板：δ1.0mm不锈钢板                                       
门  板：δ1.0mm不锈钢板
层  板：δ1.0mm不锈钢板                                       
台脚通：δ1.2mm*51mm不锈钢连子弹脚</t>
  </si>
  <si>
    <t>A03</t>
  </si>
  <si>
    <t>双水池连垃圾柜</t>
  </si>
  <si>
    <t>1800*700*800/100mm</t>
  </si>
  <si>
    <t>A04</t>
  </si>
  <si>
    <t>方块制冰机</t>
  </si>
  <si>
    <t>560*830*1718mm</t>
  </si>
  <si>
    <t>电源：220V/50Hz 功率：1000W
产冰量（公斤/24小时）：160
储冰量（公斤/24小时）：105
冷凝方式：风冷/水冷
前开式、免拆卸、新式铰链门</t>
  </si>
  <si>
    <t>A05</t>
  </si>
  <si>
    <t>开水器连底座</t>
  </si>
  <si>
    <t>560*450*1090mm</t>
  </si>
  <si>
    <t>材质：优质不锈钢
1、电源种类：380V/50HZ；
2、功率：9KW；
3、电流；13.6A；
4、额定产水量：80L/H；
5、水咀数量：2个；</t>
  </si>
  <si>
    <t>A06</t>
  </si>
  <si>
    <t>粘捕式灭蚊灯</t>
  </si>
  <si>
    <t>400*170*310mm</t>
  </si>
  <si>
    <t>工作方式：粘捕式
适用面积：20-30㎡
功率12W、电压220V
物理方式捕蚊虫
外壳采用全新塑料结构易清洁</t>
  </si>
  <si>
    <t>A07</t>
  </si>
  <si>
    <t>宴会保温餐车</t>
  </si>
  <si>
    <t>730*940*1800mm</t>
  </si>
  <si>
    <t xml:space="preserve">电压/功率：220V/2.62KW，温度范围：16 ℃ ～93℃
11层，份数盘尺寸：1/1，2/1
减少食物的水分流失，保持食物的水分，保持湿度
保证食物原有的口感，延长食物保存时间
减少人工成本并且合理分配工作量，低能耗
无需排风系统，不需要额外的加热装置
不会损坏门封条，箱体底部防撞条设计
没有风扇，不需要额外增加保湿装置
箱体两侧安装手柄，便于移动。不锈钢箱体                            </t>
  </si>
  <si>
    <t>A08</t>
  </si>
  <si>
    <t>三层餐车</t>
  </si>
  <si>
    <t>1040*500*930mm</t>
  </si>
  <si>
    <t xml:space="preserve">说明：采用食品级SUS304不锈钢磨砂板 
层板厚：1.2mm，设置不锈钢管车推手；       
脚设置载重万向轮。                                       </t>
  </si>
  <si>
    <t>A09</t>
  </si>
  <si>
    <t>A10</t>
  </si>
  <si>
    <t>单水池柜</t>
  </si>
  <si>
    <t>700*800*800/100mm</t>
  </si>
  <si>
    <t xml:space="preserve">说明：采用食品级SUS304不锈钢磨砂板、落水器及拦渣片
台面：δ1.2mm不锈钢板
星盆兜：δ1.0mm不锈钢板
星盆尺寸：500*500*260（深）
台脚通：δ1.0mm*φ38mm不锈钢连调节脚
横脚通：δ25mm不锈钢管                                  </t>
  </si>
  <si>
    <t>A11</t>
  </si>
  <si>
    <t>单通上掀门打荷台</t>
  </si>
  <si>
    <t>1800*800*800/100mm</t>
  </si>
  <si>
    <t xml:space="preserve">说  明：采用食品级SUS304不锈钢磨砂板
台  面：δ1.2mm不锈钢板
侧  板：δ1.0mm不锈钢板
层  板：δ1.0mm不锈钢板
门  板：δ1.0mm不锈钢板 
台脚通：δ1.0mm*38mm不锈钢连子弹脚
支撑梁：不锈钢制作                                     </t>
  </si>
  <si>
    <t>A12</t>
  </si>
  <si>
    <t>双门平台雪柜</t>
  </si>
  <si>
    <t>说明：
1、温度范围:冷藏2～10℃
2、制冷剂：R134a，环保R141B高密度发泡保温材料  
3、制冷形式：风冷
4、整机容量0.486m3</t>
  </si>
  <si>
    <t>B</t>
  </si>
  <si>
    <t>E馆备餐区</t>
  </si>
  <si>
    <t>B01</t>
  </si>
  <si>
    <t xml:space="preserve">说明：采用食品级SUS304不锈钢磨砂板 
层板厚：1.2mm，设置不锈钢管车推手；       
脚设置载重万向轮。                              </t>
  </si>
  <si>
    <t>B02</t>
  </si>
  <si>
    <t>B03</t>
  </si>
  <si>
    <t>B04</t>
  </si>
  <si>
    <t>B05</t>
  </si>
  <si>
    <t xml:space="preserve">说  明：采用食品级SUS304不锈钢磨砂板
台  面：δ1.2mm不锈钢板
侧  板：δ1.0mm不锈钢板
层  板：δ1.0mm不锈钢板
门  板：δ1.0mm不锈钢板 
台脚通：δ1.0mm*38mm不锈钢连子弹脚
支撑梁：不锈钢制作                                       </t>
  </si>
  <si>
    <t>B06</t>
  </si>
  <si>
    <t>B07</t>
  </si>
  <si>
    <t xml:space="preserve">说明：采用食品级SUS304不锈钢磨砂板、落水器及拦渣片
台面：δ1.2mm不锈钢板
星盆兜：δ1.0mm不锈钢板
星盆尺寸：500*500*260（深）
台脚通：δ1.0mm*φ38mm不锈钢连调节脚
横脚通：δ25mm不锈钢管                                    </t>
  </si>
  <si>
    <t>B08</t>
  </si>
  <si>
    <t xml:space="preserve">电压/功率：220V/2.62KW，温度范围：16 ℃ ～93℃
11层，份数盘尺寸：1/1，2/1
减少食物的水分流失，保持食物的水分，保持湿度
保证食物原有的口感，延长食物保存时间
减少人工成本并且合理分配工作量，低能耗
无需排风系统，不需要额外的加热装置
不会损坏门封条，箱体底部防撞条设计
没有风扇，不需要额外增加保湿装置
箱体两侧安装手柄，便于移动。不锈钢箱体                        </t>
  </si>
  <si>
    <t>B09</t>
  </si>
  <si>
    <t xml:space="preserve">说  明：采用食品级SUS304不锈钢磨砂板
台  面：δ1.2mm不锈钢板
侧  板：δ1.0mm不锈钢板
层  板：δ1.0mm不锈钢板
门  板：δ1.0mm不锈钢板 
台脚通：δ1.0mm*38mm不锈钢连子弹脚
配2KW发热管及热风系统，温控器一套，自动控温。             </t>
  </si>
  <si>
    <t>B10</t>
  </si>
  <si>
    <t>合计</t>
  </si>
  <si>
    <t>负一层E-F区厨房设备清单报价明细表</t>
  </si>
  <si>
    <t>AA</t>
  </si>
  <si>
    <t>冷藏总库</t>
  </si>
  <si>
    <t>AA01</t>
  </si>
  <si>
    <t>方脚四层平板货架</t>
  </si>
  <si>
    <t>1800*500*1550mm</t>
  </si>
  <si>
    <t>采用食品级SUS304不锈钢磨砂板
层板厚1.2mm不锈钢；
加强筋厚1.0mmU型；
脚管用厚1.0mm*38mm不锈钢圆管；
配可调重力子弹脚。</t>
  </si>
  <si>
    <t>AA02</t>
  </si>
  <si>
    <t>冷藏库</t>
  </si>
  <si>
    <t>15000*8500*2800mm</t>
  </si>
  <si>
    <t>库板：采用厚100mm复合B1级双面304不锈钢1.0mm（基板0.91mm）库板
密度标准≥42±2KG/m³
1、冷库：库温0℃～ 8℃，隔热材料采用硬质聚氨酯泡沫一次发泡成型,其密度≥50kg/m3，导热系数≤0.029w/mk，总厚度100mm。
2、冷库门设计为凹凸式塑框自动回归门，结构新颖，开启灵活，密封性能好，安全可靠。
3、冷库冷源部分采用国产名优全封闭风冷机组。直冷工质为R22制冷剂，蒸发器采用国产新型低噪音冷风机，特点是高效节能。
4、机组系统的控制系统采用微电脑控制器为核心的冷库专用自动控制柜，具有温度数字液晶显示和控制功能。能按预先设定的时间、温度、压力等急性阶段性的循环工作，并配有温度、压力、电源等多种保护功能，操作方便，安全可靠。</t>
  </si>
  <si>
    <t>AB</t>
  </si>
  <si>
    <t>冷冻总库</t>
  </si>
  <si>
    <t>AB01</t>
  </si>
  <si>
    <t xml:space="preserve">采用食品级SUS304不锈钢磨砂板
层板厚1.2mm不锈钢；
加强筋厚1.0mmU型；
脚管用厚1.0mm*38mm不锈钢圆管；
配可调重力子弹脚。                                                                     </t>
  </si>
  <si>
    <t>AB02</t>
  </si>
  <si>
    <t>15000*6500*2800mm</t>
  </si>
  <si>
    <t>AC</t>
  </si>
  <si>
    <t>蔬菜粗加工</t>
  </si>
  <si>
    <t>AC01</t>
  </si>
  <si>
    <t>AC02</t>
  </si>
  <si>
    <t>洗地龙头</t>
  </si>
  <si>
    <t>130*420*80mm</t>
  </si>
  <si>
    <t>灰色花洒款，钢板厚度5mm，
液压管，进水主体黄铜，
长度10米，固定金属接头，
配置一个花洒喷头。</t>
  </si>
  <si>
    <t>AC03</t>
  </si>
  <si>
    <t>洗手星</t>
  </si>
  <si>
    <t>450*450*250/100mm</t>
  </si>
  <si>
    <t xml:space="preserve">说    明：采用食品级SUS304不锈钢磨砂板
整体：δ1.2mm不锈钢板
配落水器及拦渣片                                         </t>
  </si>
  <si>
    <t>电子感应龙头</t>
  </si>
  <si>
    <t>感应范围:出厂设定15CM-20CM
使用电源:DC6v直 流/DV220V交流
静态耗电:&lt;5UA(DC)，&lt;2W(AC)
材质:全铜，表面处理:PVD电镀
适合水压:0.05-0.8MPA</t>
  </si>
  <si>
    <t>AC04</t>
  </si>
  <si>
    <t>多功能切菜机</t>
  </si>
  <si>
    <t>1300*400*1250mm</t>
  </si>
  <si>
    <t>使用电源:DC6v直 流/DV220V交流</t>
  </si>
  <si>
    <t>AC05</t>
  </si>
  <si>
    <t>毛刷去皮机</t>
  </si>
  <si>
    <t>1180*660*1100mm</t>
  </si>
  <si>
    <t>静态耗电:&lt;5UA(DC)，&lt;2W(AC)</t>
  </si>
  <si>
    <t>AC06</t>
  </si>
  <si>
    <t>双缸洗菜机</t>
  </si>
  <si>
    <t>材质:全铜，表面处理:PVD电镀</t>
  </si>
  <si>
    <t>AC07</t>
  </si>
  <si>
    <t>方脚带背双层工作台</t>
  </si>
  <si>
    <t>1500*700*800/100mm</t>
  </si>
  <si>
    <t>适合水压:0.05-0.8MPA</t>
  </si>
  <si>
    <t>AC08</t>
  </si>
  <si>
    <t>大单星盆台</t>
  </si>
  <si>
    <t>900*700*800/100mm</t>
  </si>
  <si>
    <t xml:space="preserve">说    明：采用食品级SUS304不锈钢磨砂板
台    面：δ1.2mm不锈钢板
星盆兜、围板：δ1.0mm不锈钢板
台 脚 通：δ1.0mm*38mm不锈钢圆管连调节脚  
横 脚 通：δ25mm不锈钢管
水池底部一次性拉伸成型，水池底部采用形成双漏斗型结构，避免水池底部存水，加速废水流出速度，利用模具一次性冲压成型，在水池底部形成直径282mm的落差漏斗，使水池中的水无死角地汇聚到出水口，比传统十字拉筋聚水能力更强，力度更大；出水口采用直径92mm的圆形出口，落差7㎜，加速水流出水池，同时采用标准不锈钢漏水口，可以无死角贴合，不会存留垃圾
含水龙头、落水器及拦渣片  </t>
  </si>
  <si>
    <t>双温龙头</t>
  </si>
  <si>
    <t>六寸双温经济型配摇摆式低角度式八寸水嘴，开孔尺寸20mm，两孔中心距152mm。</t>
  </si>
  <si>
    <t>AC09</t>
  </si>
  <si>
    <t>双星盆台</t>
  </si>
  <si>
    <t>1200*700*800/100mm</t>
  </si>
  <si>
    <t xml:space="preserve">说    明：采用食品级SUS304不锈钢磨砂板
台    面：δ1.2mm不锈钢板
星盆兜、围板：δ1.0mm不锈钢板
星盆尺寸：500*500*260mm（深）
台 脚 通：δ1.0mm*38mm不锈钢圆管连调节脚  
横 脚 通：δ25mm不锈钢管
水池底部一次性拉伸成型，水池底部采用形成双漏斗型结构，避免水池底部存水，加速废水流出速度，利用模具一次性冲压成型，在水池底部形成直径282mm的落差漏斗，使水池中的水无死角地汇聚到出水口，比传统十字拉筋聚水能力更强，力度更大；出水口采用直径92mm的圆形出口，落差7㎜，加速水流出水池，同时采用标准不锈钢漏水口，可以无死角贴合，不会存留垃圾
含水龙头、落水器及拦渣片                               </t>
  </si>
  <si>
    <t>AC10</t>
  </si>
  <si>
    <t>双层可调节挂墙架</t>
  </si>
  <si>
    <t>6900*350*350mm</t>
  </si>
  <si>
    <t>说明：采用食品级SUS304不锈钢磨砂板
层板：δ1.2mm不锈钢板</t>
  </si>
  <si>
    <t>AC11</t>
  </si>
  <si>
    <t>紫外线杀菌灯</t>
  </si>
  <si>
    <t>1100*100*950mm</t>
  </si>
  <si>
    <t>管径:26mm     灯头:G13
灯管长度：895mm，寿命:9000H
支架长度：1215mm
紫外线强度:107μW/cm2</t>
  </si>
  <si>
    <t>AC12</t>
  </si>
  <si>
    <t>地沟带盖板</t>
  </si>
  <si>
    <t>3900*300*300mm</t>
  </si>
  <si>
    <t>米</t>
  </si>
  <si>
    <t>地沟壁厚2.0mm，盖板壁厚1.5mm，304不锈钢材质</t>
  </si>
  <si>
    <t>AC13</t>
  </si>
  <si>
    <t>1200*300*300mm</t>
  </si>
  <si>
    <t>AD</t>
  </si>
  <si>
    <t>肉类粗加工</t>
  </si>
  <si>
    <t>AD01</t>
  </si>
  <si>
    <t>AD02</t>
  </si>
  <si>
    <t xml:space="preserve">说    明：采用食品级SUS304不锈钢磨砂板
整体：δ1.2mm不锈钢板
配落水器及拦渣片                                          </t>
  </si>
  <si>
    <t>感应龙头</t>
  </si>
  <si>
    <t>感应范围:出厂设定15CM-20CM
使用电源: DC6V直 流/DV220V交流
静态耗电: &lt;5UA (DC)，&lt;2W (AC)
材质:全铜，表面处理: PVD电镀
适合水压: 0. 05-0. 8MPA
进水口管径: G1/2* (DM15
使用环境温度: 0. 1-45</t>
  </si>
  <si>
    <t>AD03</t>
  </si>
  <si>
    <t>落地式锯骨机</t>
  </si>
  <si>
    <t>570*680*1300mm</t>
  </si>
  <si>
    <t>1.安全卫生易清洁，耐腐蚀寿命长；
2.主要部件经动平衡校验，工作平稳振动小，并设有开门断电安全保护装置，使用安全性高；
3.精心设计的工作台面，可前后左右任意调节，灵活顺畅，使用方便；
4.双边设计锯带不易脱落，并配有易调节涨紧装置，易于调整及安装；
5.高速锯切割更平稳，锯带振动小，产生的肉屑、骨头碎屑少；
6.标配紧急停止按钮和YZW耐油电源线，安全可靠。</t>
  </si>
  <si>
    <t>AD04</t>
  </si>
  <si>
    <t>绞切肉机</t>
  </si>
  <si>
    <t>550*380*750mm</t>
  </si>
  <si>
    <t>1.功率1.5千瓦铜线电机220v
2.尺寸550*380*750
3.产量:绞肉200千克每小时，切肉片400千克每小时。切肉丝200千克每小时。
4.整机优质不锈钢材料制作。一机两用，绞肉+切肉。结构紧凑，性能可靠。生产效率高，操作简便。</t>
  </si>
  <si>
    <t>AD05</t>
  </si>
  <si>
    <t xml:space="preserve">说  明：采用食品级SUS304不锈钢磨砂板
台  面：δ1.2mm不锈钢板
层  板：δ1.0mm不锈钢板
衬  板：δ18mm防潮板，且吸水厚度膨胀率不大于6.7%
加强筋：1.0mm厚U型不锈钢
台脚通：δ1.0mm*38mm不锈钢连子弹脚                        </t>
  </si>
  <si>
    <t>AD06</t>
  </si>
  <si>
    <t>台式切片机</t>
  </si>
  <si>
    <t>590*590*700mm</t>
  </si>
  <si>
    <t>型号：HB-300D ，机器净重：46Kg
电压：230V（110V）频率：50Hz(60Hz)，额定输入功率：550W
电机转速：1400r/min
刀片直径：300mm
切片厚度：0-16mm可调
切片宽度：110mm
切片频率：41次/每分钟 
切片宽度：200mm</t>
  </si>
  <si>
    <t>AD07</t>
  </si>
  <si>
    <t>台式绞肉机</t>
  </si>
  <si>
    <t>350*500*500mm</t>
  </si>
  <si>
    <t>1、采用全封闭式齿轮传动，结构紧凑，性能可靠，美观大方，操作简单。
2、绞肉机头及接触食品的零件均采用高级不锈钢材料或铝合金制造，易于清洁
3、能绞猪肉、牛肉、羊肉及其他各种肉类，所绞肉质细腻均匀。
4.功率0.75千瓦。电压220v
5.产量每小时220千克</t>
  </si>
  <si>
    <t>AD08</t>
  </si>
  <si>
    <t xml:space="preserve">说    明：采用食品级SUS304不锈钢磨砂板
台    面：δ1.2mm不锈钢板
星盆兜、围板：δ1.0mm不锈钢板
星盆尺寸：500*500*260mm（深）
台 脚 通：δ1.0mm*38mm不锈钢圆管连调节脚  
横 脚 通：δ25mm不锈钢管
水池底部一次性拉伸成型，水池底部采用形成双漏斗型结构，避免水池底部存水，加速废水流出速度，利用模具一次性冲压成型，在水池底部形成直径282mm的落差漏斗，使水池中的水无死角地汇聚到出水口，比传统十字拉筋聚水能力更强，力度更大；出水口采用直径92mm的圆形出口，落差7㎜，加速水流出水池，同时采用标准不锈钢漏水口，可以无死角贴合，不会存留垃圾
含水龙头、落水器及拦渣片                                   </t>
  </si>
  <si>
    <t>AD09</t>
  </si>
  <si>
    <t xml:space="preserve">说  明：采用食品级SUS304不锈钢磨砂板
台  面：δ1.2mm不锈钢板
层  板：δ1.0mm不锈钢板
衬  板：δ18mm防潮板，且吸水厚度膨胀率不大于6.7%
加强筋：1.0mm厚U型不锈钢
台脚通：δ1.0mm*38mm不锈钢连子弹脚                      </t>
  </si>
  <si>
    <t>AD10</t>
  </si>
  <si>
    <t xml:space="preserve">说    明：采用食品级SUS304不锈钢磨砂板
台    面：δ1.2mm不锈钢板
星盆兜、围板：δ1.0mm不锈钢板
台 脚 通：δ1.0mm*38mm不锈钢圆管连调节脚  
横 脚 通：δ25mm不锈钢管
水池底部一次性拉伸成型，水池底部采用形成双漏斗型结构，避免水池底部存水，加速废水流出速度，利用模具一次性冲压成型，在水池底部形成直径282mm的落差漏斗，使水池中的水无死角地汇聚到出水口，比传统十字拉筋聚水能力更强，力度更大；出水口采用直径92mm的圆形出口，落差7㎜，加速水流出水池，同时采用标准不锈钢漏水口，可以无死角贴合，不会存留垃圾
含水龙头、落水器及拦渣片                                  </t>
  </si>
  <si>
    <t>AD11</t>
  </si>
  <si>
    <t>6600*300*350mm</t>
  </si>
  <si>
    <t>AD12</t>
  </si>
  <si>
    <t>AD13</t>
  </si>
  <si>
    <t>AD14</t>
  </si>
  <si>
    <t>1200*500*1550mm</t>
  </si>
  <si>
    <t xml:space="preserve">采用食品级SUS304不锈钢磨砂板
层板厚1.2mm不锈钢；
加强筋厚1.0mmU型；
脚管用厚1.0mm*38mm不锈钢圆管；
配可调重力子弹脚。                                    </t>
  </si>
  <si>
    <t>AD15</t>
  </si>
  <si>
    <t>AD16</t>
  </si>
  <si>
    <t>AE</t>
  </si>
  <si>
    <t>杀鱼间</t>
  </si>
  <si>
    <t>AE01</t>
  </si>
  <si>
    <t>AE02</t>
  </si>
  <si>
    <t>AE03</t>
  </si>
  <si>
    <t>AE04</t>
  </si>
  <si>
    <t>AE05</t>
  </si>
  <si>
    <t xml:space="preserve">采用食品级SUS304不锈钢磨砂板
层板厚1.2mm不锈钢；
加强筋厚1.0mmU型；
脚管用厚1.0mm*38mm不锈钢圆管；
配可调重力子弹脚。                                        </t>
  </si>
  <si>
    <t>AE06</t>
  </si>
  <si>
    <t xml:space="preserve">说    明：采用食品级SUS304不锈钢磨砂板
台    面：δ1.2mm不锈钢板
星盆兜、围板：δ1.0mm不锈钢板
星盆尺寸：500*500*260mm（深）
台 脚 通：δ1.0mm*38mm不锈钢圆管连调节脚  
横 脚 通：δ25mm不锈钢管
水池底部一次性拉伸成型，水池底部采用形成双漏斗型结构，避免水池底部存水，加速废水流出速度，利用模具一次性冲压成型，在水池底部形成直径282mm的落差漏斗，使水池中的水无死角地汇聚到出水口，比传统十字拉筋聚水能力更强，力度更大；出水口采用直径92mm的圆形出口，落差7㎜，加速水流出水池，同时采用标准不锈钢漏水口，可以无死角贴合，不会存留垃圾
含水龙头、落水器及拦渣片                                 </t>
  </si>
  <si>
    <t>AE07</t>
  </si>
  <si>
    <t>1450*700*800/100mm</t>
  </si>
  <si>
    <t>AE08</t>
  </si>
  <si>
    <t>单星杀鱼台</t>
  </si>
  <si>
    <t>1500*700*800/150mm</t>
  </si>
  <si>
    <t xml:space="preserve">说    明：采用食品级SUS304不锈钢磨砂板
台    面：δ1.2mm不锈钢板
星盆兜、围板：δ1.0mm不锈钢板
星盆尺寸：500*500*260（深）
台 脚 通：δ1.0mm*38mm不锈钢圆管连调节脚  
横 脚 通：δ25mm不锈钢管
水池底部一次性拉伸成型，水池底部采用形成双漏斗型结构，避免水池底部存水，加速废水流出速度，利用模具一次性冲压成型，在水池底部形成直径282mm的落差漏斗，使水池中的水无死角地汇聚到出水口，比传统十字拉筋聚水能力更强，力度更大；出水口采用直径92mm的圆形出口，落差7㎜，加速水流出水池，同时采用标准不锈钢漏水口，可以无死角贴合，不会存留垃圾
含水龙头、落水器及拦渣片                                </t>
  </si>
  <si>
    <t>高压花洒龙头</t>
  </si>
  <si>
    <t>嵌入式冷热水+摇摆龙头
59-1A级黄铜+电镀
开孔径：35mm
高度：1100mm</t>
  </si>
  <si>
    <t>AE09</t>
  </si>
  <si>
    <t>2650*300*350mm</t>
  </si>
  <si>
    <t>AE10</t>
  </si>
  <si>
    <t>单孔污碟台</t>
  </si>
  <si>
    <t>700*700*800/100mm</t>
  </si>
  <si>
    <r>
      <rPr>
        <sz val="14"/>
        <color theme="1"/>
        <rFont val="宋体"/>
        <charset val="134"/>
      </rPr>
      <t>说  明：采用食品级SUS304不锈钢磨砂板
台  面：δ1.2mm不锈钢板
台脚通：δ1.0mm*38mm不锈钢连子弹脚 
衬  板：δ18mm防潮板，且吸水厚度膨胀率不大于6.7</t>
    </r>
    <r>
      <rPr>
        <strike/>
        <sz val="14"/>
        <color theme="1"/>
        <rFont val="宋体"/>
        <charset val="134"/>
      </rPr>
      <t>%</t>
    </r>
    <r>
      <rPr>
        <sz val="14"/>
        <color theme="1"/>
        <rFont val="宋体"/>
        <charset val="134"/>
      </rPr>
      <t xml:space="preserve">
加强筋：1.0mm厚U型不锈钢                              </t>
    </r>
  </si>
  <si>
    <t>AE11</t>
  </si>
  <si>
    <t xml:space="preserve">说  明：采用食品级SUS304不锈钢磨砂板
台  面：δ1.2mm不锈钢板
层  板：δ1.0mm不锈钢板
衬  板：δ18mm防潮板，且吸水厚度膨胀率不大于6.7%
加强筋：1.0mm厚U型不锈钢
台脚通：δ1.0mm*38mm不锈钢连子弹脚                       </t>
  </si>
  <si>
    <t>AE12</t>
  </si>
  <si>
    <t>AE13</t>
  </si>
  <si>
    <t>AE14</t>
  </si>
  <si>
    <t>900*300*300mm</t>
  </si>
  <si>
    <t>AE15</t>
  </si>
  <si>
    <t>3700*300*300mm</t>
  </si>
  <si>
    <t>AF</t>
  </si>
  <si>
    <t>水果间</t>
  </si>
  <si>
    <t>AF01</t>
  </si>
  <si>
    <t>单通打荷台带直背</t>
  </si>
  <si>
    <t xml:space="preserve">说  明：采用食品级SUS304不锈钢磨砂板
台  面：δ1.2mm不锈钢板
侧  板：δ1.0mm不锈钢板
层  板：δ1.0mm不锈钢板
门  板：δ1.0mm不锈钢板 
台脚通：δ1.0mm*38mm不锈钢连子弹脚
支撑梁：不锈钢制作                                      </t>
  </si>
  <si>
    <t>AF02</t>
  </si>
  <si>
    <t>AF03</t>
  </si>
  <si>
    <t>7200*350*350mm</t>
  </si>
  <si>
    <t>AF04</t>
  </si>
  <si>
    <t>双水池开门柜</t>
  </si>
  <si>
    <t>1300*800*800/100mm</t>
  </si>
  <si>
    <t>AF05</t>
  </si>
  <si>
    <t>2465*350*350mm</t>
  </si>
  <si>
    <t>AF06</t>
  </si>
  <si>
    <t>玻璃门消毒刀箱</t>
  </si>
  <si>
    <t>510*113*620mm</t>
  </si>
  <si>
    <t xml:space="preserve">额定电压220V、额定频率：50Hz、功率：70W 
外壳采用SUS304油磨及抗指纹深度处理；厚度1.0mmm；内壳采用SUS304镜面12K板材；厚度1.0mm；柜门主框采用SUS304镜面10K板材；高强度防辐射熏蒸高硬度有机玻璃为嵌入式设计；所有电器元件符合CE标准。                                     
深色有机玻璃门可完全封闭内室;                           
带保护的汞蒸汽灯;                                     
安全微限开关在开门时开启而关门时关闭;
刀数量10把（可适用于中式刀、西式刀等各种厨用刀具）                                                                                      </t>
  </si>
  <si>
    <t>AF07</t>
  </si>
  <si>
    <t>四门高身雪柜</t>
  </si>
  <si>
    <t>1220*800*1950mm</t>
  </si>
  <si>
    <t>说明：1、整机内、外全钢，温度范围:-5℃---8℃
8℃--- -18℃
2、制冷剂：R134a，环保R141B高密度发泡保温材料         
3、制冷形式：风冷、双机双温                                                                                                                                            
4、整机容量：930L
冰箱符合GB/T24021-2001 i dtIS014021：1999的（II型环境标志）要求；中标后须提供自我环境声明（II型环境标志）的证书复印件及全国认证认可信息公共服务平台网络查询截图。</t>
  </si>
  <si>
    <t>AF08</t>
  </si>
  <si>
    <t>AF09</t>
  </si>
  <si>
    <t>AG</t>
  </si>
  <si>
    <t>预进间</t>
  </si>
  <si>
    <t>AG01</t>
  </si>
  <si>
    <t>AG02</t>
  </si>
  <si>
    <t>双星洗手池</t>
  </si>
  <si>
    <t>900*450*250/100mm</t>
  </si>
  <si>
    <t xml:space="preserve">说    明：采用食品级SUS304不锈钢磨砂板
整体：δ1.2mm不锈钢板
配落水器及拦渣片                                           </t>
  </si>
  <si>
    <t>AG03</t>
  </si>
  <si>
    <t>六门更衣柜</t>
  </si>
  <si>
    <t>1240*500*1800mm</t>
  </si>
  <si>
    <t xml:space="preserve">说  明：采用食品级SUS304不锈钢磨砂板
柜  身：δ1.2mm不锈钢板             
侧  板：δ1.0mm不锈钢板                                       
门  板：δ1.0mm不锈钢板，配锁
层  板：δ1.0mm不锈钢板              
台脚通：δ1.2mm*51mm不锈钢连子弹脚                     </t>
  </si>
  <si>
    <t>AH</t>
  </si>
  <si>
    <t>凉菜冷藏库</t>
  </si>
  <si>
    <t>AH01</t>
  </si>
  <si>
    <t xml:space="preserve">采用食品级SUS304不锈钢磨砂板
层板厚1.2mm不锈钢；
加强筋厚1.0mmU型；
脚管用厚1.0mm*38mm不锈钢圆管；
配可调重力子弹脚。                                      </t>
  </si>
  <si>
    <t>5300*2600*2800mm</t>
  </si>
  <si>
    <t>AJ</t>
  </si>
  <si>
    <t>凉菜间</t>
  </si>
  <si>
    <t>AJ01</t>
  </si>
  <si>
    <t>AJ02</t>
  </si>
  <si>
    <t>AJ03</t>
  </si>
  <si>
    <t>AJ04</t>
  </si>
  <si>
    <t>760*830*1720mm</t>
  </si>
  <si>
    <t>电源：220V/50Hz 功率：1240W
产冰量（公斤/24小时）：230
储冰量（公斤/24小时）：130
冷凝方式：风冷/水冷
前开式、免拆卸、新式铰链门</t>
  </si>
  <si>
    <t>AJ05</t>
  </si>
  <si>
    <t>AJ06</t>
  </si>
  <si>
    <t>双门组合消毒柜</t>
  </si>
  <si>
    <t>1300*800*1950mm</t>
  </si>
  <si>
    <t xml:space="preserve">说明：功率：1KW/220V
1.全不锈钢结构设计，美观、易清洁
2.紫外线消毒，自动关断消毒
3.消毒时间可以方便的调节
4.上面毛巾消毒，下面刀具、砧板消毒，上掀门设计。            </t>
  </si>
  <si>
    <t>AJ07</t>
  </si>
  <si>
    <t>AJ08</t>
  </si>
  <si>
    <t>2767*350*350mm</t>
  </si>
  <si>
    <t>AJ09</t>
  </si>
  <si>
    <t>单通打荷台</t>
  </si>
  <si>
    <t>1467*800*800/100mm</t>
  </si>
  <si>
    <t>AJ10</t>
  </si>
  <si>
    <t>2176*800*800/100mm</t>
  </si>
  <si>
    <t>AJ11</t>
  </si>
  <si>
    <t>1525*800*800/100mm</t>
  </si>
  <si>
    <t xml:space="preserve">说  明：采用食品级SUS304不锈钢磨砂板
台  面：δ1.2mm不锈钢板
侧  板：δ1.0mm不锈钢板
层  板：δ1.0mm不锈钢板
门  板：δ1.0mm不锈钢板 
台脚通：δ1.0mm*38mm不锈钢连子弹脚
支撑梁：不锈钢制作                                 </t>
  </si>
  <si>
    <t>AJ12</t>
  </si>
  <si>
    <t xml:space="preserve">说  明：采用食品级SUS304不锈钢磨砂板
台  面：δ1.2mm不锈钢板
侧  板：δ1.0mm不锈钢板
层  板：δ1.0mm不锈钢板
门  板：δ1.0mm不锈钢板 
台脚通：δ1.0mm*38mm不锈钢连子弹脚
支撑梁：不锈钢制作                                               </t>
  </si>
  <si>
    <t>AJ13</t>
  </si>
  <si>
    <t>3325*350*350mm</t>
  </si>
  <si>
    <t>AKK</t>
  </si>
  <si>
    <t>备餐区</t>
  </si>
  <si>
    <t>AKK01</t>
  </si>
  <si>
    <t>AKK02</t>
  </si>
  <si>
    <t>AKK03</t>
  </si>
  <si>
    <t>AL</t>
  </si>
  <si>
    <t>洗碗间</t>
  </si>
  <si>
    <t>AL01</t>
  </si>
  <si>
    <t>AL02</t>
  </si>
  <si>
    <t>双层收餐车</t>
  </si>
  <si>
    <t>500*800*900mm</t>
  </si>
  <si>
    <t xml:space="preserve">说明：采用食品级SUS304不锈钢磨砂板 
层板厚：1.2mm，设置不锈钢管车推手；       
脚设置载重万向轮。                                     </t>
  </si>
  <si>
    <t>AL03</t>
  </si>
  <si>
    <t>双星入机台</t>
  </si>
  <si>
    <t>1800*760*850/100mm</t>
  </si>
  <si>
    <t>说    明：采用食品级SUS304不锈钢磨砂板、落水器及拦渣片
台    面：δ1.2mm不锈钢板
星 盆 兜：δ1.0mm不锈钢板
台 脚 通：δ1.0mm*φ38mm不锈钢连调节脚  
横 脚 通：δ25mm不锈钢管</t>
  </si>
  <si>
    <t>AL04</t>
  </si>
  <si>
    <t>双门通道式洗碗机</t>
  </si>
  <si>
    <t>1750*660*1470mm</t>
  </si>
  <si>
    <t>1.设有滑盖式提拉挡板，向上提起即可清洗洗碗机内部，清洗简单。
2.人性化设计，自动进水，智能温控，防卡死保护。
3.通道高度442mm，大型碗碟也可轻松清洗。
4.集成化电脑控制面板，即时数码温度显示，一键操作。
5.食品级304不锈钢材质，卫生环保。
6.最大洗涤量高达200筐/小时，快速高效。
7.每次清洗最大耗水量低至270升/小时，省水省清洁剂。
8.上下交叉式喷淋清洗，洗涤效果更佳。
9. 参数：
机器配置  ：配置500*500标准36针洗碗筐2个
进水温度  ：常温进水         
功率      ：44KW
电压      ：380v           
最大洗涤量：200筐/小时
最大耗水量：450升每小时      
进水管尺寸：6分
清洗温度  ：65℃             
冲洗温度  ：85℃
整机材质  ：304不锈钢</t>
  </si>
  <si>
    <t>AL05</t>
  </si>
  <si>
    <t>洁碟台连茜架</t>
  </si>
  <si>
    <t>1599*760*850/100mm</t>
  </si>
  <si>
    <t xml:space="preserve">说    明：采用食品级SUS304不锈钢磨砂板
台    面：δ1.2mm不锈钢板
层    架：δ1.0mm不锈钢板
台 脚 通：δ1.0mm*φ38mm不锈钢连调节脚  
横 脚 通：δ25mm不锈钢管                                  </t>
  </si>
  <si>
    <t>AL06</t>
  </si>
  <si>
    <t>洗碗机牛耳烟罩（方孔）</t>
  </si>
  <si>
    <t>450*650*400mm</t>
  </si>
  <si>
    <t>㎡</t>
  </si>
  <si>
    <t xml:space="preserve">烟罩壳体采用食品级SUS304不锈钢磨砂板，δ=1.2mm。
支撑梁：不锈钢方管制作 </t>
  </si>
  <si>
    <t>AL07</t>
  </si>
  <si>
    <t>挂墙茜架</t>
  </si>
  <si>
    <t>1050*530*300mm</t>
  </si>
  <si>
    <t>说  明：采用食品级SUS304不锈钢磨砂板
台  面：δ1.2mm不锈钢板
挂墙围板：δ1.0mm不锈钢板</t>
  </si>
  <si>
    <t>AL08</t>
  </si>
  <si>
    <t>AL09</t>
  </si>
  <si>
    <t>4349*300*300mm</t>
  </si>
  <si>
    <t>AL10</t>
  </si>
  <si>
    <t>双门消毒柜</t>
  </si>
  <si>
    <t>1300*700*1940mm</t>
  </si>
  <si>
    <t>温控范围（℃）：50~125°；
1.整体加厚板材，星级工程设计理想选择；
2.不锈钢加厚内胆，可调式层架设计，更加人性化；
3.360度热风循环，让器具消毒更彻底；
4.高效远红外线发热耗电量低，升温快，恒温稳定 ；
5.克服传统紫外线臭氧只对照射范围内的物品有效，被阻挡后就不会有效，照射不到的背面不起作用；
6.红外线高温消毒，能有效杀灭肝炎病毒和常见的大肠杆菌、葡萄球菌等肠道传染病毒，杀菌率达99.9%以上；
7.采用温控器和超温控制器双重保护，防止过热和过载，安全可靠。</t>
  </si>
  <si>
    <t>AL11</t>
  </si>
  <si>
    <t>两层活动工作台</t>
  </si>
  <si>
    <t>1500*800*800mm</t>
  </si>
  <si>
    <t xml:space="preserve">说  明：采用食品级SUS304不锈钢磨砂板
台  面：δ1.2mm不锈钢板
层  板：δ1.0mm不锈钢板
衬  板：δ18mm防潮板，且吸水厚度膨胀率不大于6.7%
加强筋：1.0mm厚U型不锈钢
台脚通：δ1.0mm*38mm不锈钢连承重万向轮                  </t>
  </si>
  <si>
    <t>AL12</t>
  </si>
  <si>
    <t>双孔污碟台</t>
  </si>
  <si>
    <t>2200*800*800mm</t>
  </si>
  <si>
    <t>AL13</t>
  </si>
  <si>
    <t>1000*800*800/100mm</t>
  </si>
  <si>
    <t xml:space="preserve">说  明：采用食品级SUS304不锈钢磨砂板
台  面：δ1.2mm不锈钢板
层  板：δ1.0mm不锈钢板
衬  板：δ18mm防潮板，且吸水厚度膨胀率不大于6.7%
加强筋：1.0mm厚U型不锈钢
台脚通：δ1.0mm*38mm不锈钢连子弹脚                     </t>
  </si>
  <si>
    <t>AL14</t>
  </si>
  <si>
    <t>浸泡水池（方脚）</t>
  </si>
  <si>
    <t>900*795*800mm</t>
  </si>
  <si>
    <t xml:space="preserve">说    明：采用食品级SUS304不锈钢磨砂板
台    面：δ1.2mm不锈钢板
星盆兜、围板：δ1.0mm不锈钢板
台 脚 通：δ1.0mm*38mm不锈钢圆管连调节脚  
横 脚 通：δ25mm不锈钢管
水池底部一次性拉伸成型，水池底部采用形成双漏斗型结构，避免水池底部存水，加速废水流出速度，利用模具一次性冲压成型，在水池底部形成直径282mm的落差漏斗，使水池中的水无死角地汇聚到出水口，比传统十字拉筋聚水能力更强，力度更大；出水口采用直径92mm的圆形出口，落差7㎜，加速水流出水池，同时采用标准不锈钢漏水口，可以无死角贴合，不会存留垃圾
含水龙头、落水器及拦渣片                                   </t>
  </si>
  <si>
    <t>AL15</t>
  </si>
  <si>
    <t>气泡预洗机</t>
  </si>
  <si>
    <t>1、槽体尺寸：1340x600x400mm
2、预洗能力：3000-4000碟/时  
3、功率：12KW
4、360度无死角浸泡，翻洗餐具 
5、自动过载保护功能</t>
  </si>
  <si>
    <t>AL16</t>
  </si>
  <si>
    <t>长龙式洗碗机</t>
  </si>
  <si>
    <t>6400*855*1900mm</t>
  </si>
  <si>
    <t>1. 模块化设计，可根据顾客需求自由定制。
2. 设有滑盖式提拉挡板，向上提起即可清洗洗碗机内部，清洗简单。
3. 输送带采用食品级加强尼龙双嘴鹰齿，稳定安全。
4. 人性化设计，自动进水，智能温控。
5. 输送带末端设有防卡死系统，未及时收取餐盘时输送带自动暂停。
6. 集成化电脑控制面板，即时数码温度显示，一键操作。
7. 食品级304不锈钢材质，卫生环保。
8. 上下交叉式双道喷淋清洗，洗涤效果更佳。
9. 配合SDS-SS系列餐盘输送带，更进一步节省人工，避免运送过程中的餐盘损坏。
10. 内置烘干功能，碗盘洗涤完毕即可再次使用，无需等待晾干。
11. 参数：
机器配置  ：三段主洗、双喷淋、一道烘干
进水温度  ：常温进水         
功率      ：80KW
电压      ：380V            
最大洗涤量：6500碟/h
最大耗水量：450升每小时      
进水管尺寸：6分
清洗温度  ：65℃             
冲洗温度  ：85℃
整机材质  ：304不锈钢</t>
  </si>
  <si>
    <t>AL17</t>
  </si>
  <si>
    <t>6436*300*300mm</t>
  </si>
  <si>
    <t>AL18</t>
  </si>
  <si>
    <t>AL19</t>
  </si>
  <si>
    <t>1200*500*1800mm</t>
  </si>
  <si>
    <t>AM</t>
  </si>
  <si>
    <t>烹饪间</t>
  </si>
  <si>
    <t>AM01</t>
  </si>
  <si>
    <t>炉拼台</t>
  </si>
  <si>
    <t>400*1150*800/450mm</t>
  </si>
  <si>
    <t>说明：采用食品级SUS304不锈钢磨砂板
台面:δ1.2mm不锈钢板
其余：δ1.0mm不锈钢板
台脚通：δ1.0mm*38mm不锈钢连子弹脚</t>
  </si>
  <si>
    <t>AM02</t>
  </si>
  <si>
    <t>电磁双头双尾小炒炉</t>
  </si>
  <si>
    <t>2200*1150*800/450mm</t>
  </si>
  <si>
    <t>1、采用200mm*130mm显示屏，操作直观具有电量KW.h,功率KW,加热，动态苗状火焰显示，高精度模拟真实火力。具有3h自动关机功能，配置靠背防水散热风机。
2、控制面板配置防误动作开关，配置预约定时，定温，设置菜品控制面板，配置8档360度旋转无级变速脚动式磁感开关。
3、机芯采用技术领先的IGBT。采用分层次散热结构，机芯外壳全密封设计，采用黑色汽车烤漆机箱达到绝缘效果。
4，软启动技术，自动报警装置
5，IPX6防护等级的多重安全保护，使用更放心
6.功率：2*15KW/380V
7.机芯及开关盒依据：GB/T 2423.3-2016《环境试验 第2部分：试验方法 试验Cab:恒定湿热试验》标准要求检验结果：样品状态：非工作状温度：45℃±2℃ 相对湿度：90%±3% 持续时间：720h恢复时间：2h 符合要求(样品外观正常无生锈无变形，通电后正常运行) 单项评价合格（中标后须提供带CMA标识的检测报告及国家市场监督管理总局上的查询截图加盖制造商公章）</t>
  </si>
  <si>
    <t>AM03</t>
  </si>
  <si>
    <t>四头电磁煲仔炉</t>
  </si>
  <si>
    <t>800*1150*800/450mm</t>
  </si>
  <si>
    <t xml:space="preserve">1、德国进口微晶玻璃
2、专利线盘
3、自研发脚动磁感开关
4、防水LED显示屏
5、电度累计功能
6、定温功能
7、定时功能
8、故障提醒功能
9、自研发内IGBT(数字信号处理器）机芯：工程款专用----完善的操作回馈及指令信息处理，功能更加强大
10、防误操作开关
11、LED标志显示
12、功率：3.5KW*4/380V                     </t>
  </si>
  <si>
    <t>AM04</t>
  </si>
  <si>
    <t>电力可倾式汤锅</t>
  </si>
  <si>
    <t>1580*1200*1100mm</t>
  </si>
  <si>
    <t>1、大锅304板材，锅厚2.0mm，面板1.2mm，304不锈钢外壳厚：侧板1.0mm
2、专利线盘
3、自研发脚动磁感开关
4、LED显示屏
5、防误操作开关
6、防护等级:IPX6
7、功率：25KW/380V</t>
  </si>
  <si>
    <t>AM05</t>
  </si>
  <si>
    <t>油网烟罩连鲜风</t>
  </si>
  <si>
    <t>20800*1500*550mm</t>
  </si>
  <si>
    <t>烟罩壳体采用食品级SUS304不锈钢磨砂板，δ=1.2mm。
支撑梁：不锈钢方管制作 
配不锈钢接油杯，内置防水照明灯,分布于每1000毫米距离。</t>
  </si>
  <si>
    <t>烟罩上装饰板</t>
  </si>
  <si>
    <t>20800*2000mm</t>
  </si>
  <si>
    <t>采用304不锈钢，厚1.2mm不锈钢</t>
  </si>
  <si>
    <t>烟罩下装饰板</t>
  </si>
  <si>
    <t>AM06</t>
  </si>
  <si>
    <t>13900*300*300mm</t>
  </si>
  <si>
    <t>AM07</t>
  </si>
  <si>
    <t>1000*800*300mm</t>
  </si>
  <si>
    <t>AM08</t>
  </si>
  <si>
    <t>推入式蒸房</t>
  </si>
  <si>
    <t>1250*1000*1900mm</t>
  </si>
  <si>
    <t>材质：304不锈钢/1.0mm厚 内胆：304不锈钢/1.0mm
功率：27kW/380V
带自动进水及缺水保护
配套推车，12层可放置24个400*600标准米饭盘</t>
  </si>
  <si>
    <t>AM09</t>
  </si>
  <si>
    <t>8052*300*300mm</t>
  </si>
  <si>
    <t>AM10</t>
  </si>
  <si>
    <t>9100*1600*550mm</t>
  </si>
  <si>
    <t>9100*2000mm</t>
  </si>
  <si>
    <t>AM11</t>
  </si>
  <si>
    <t>双移门热碟柜连开口柜</t>
  </si>
  <si>
    <t>2000*1100*800mm</t>
  </si>
  <si>
    <t>AM12</t>
  </si>
  <si>
    <t>吊天花双层架</t>
  </si>
  <si>
    <t>5800*500*1300mm</t>
  </si>
  <si>
    <t>说  明：采用食品级SUS304不锈钢磨砂板
层  板：δ1.2mm不锈钢板 
吊  架：δ1.0mm*38不锈钢管</t>
  </si>
  <si>
    <t>AM13</t>
  </si>
  <si>
    <t xml:space="preserve">说  明：采用食品级SUS304不锈钢磨砂板
台  面：δ1.2mm不锈钢板
层  板：δ1.0mm不锈钢板
衬  板：δ18mm防潮板，且吸水厚度膨胀率不大于6.7%
加强筋：1.0mm厚U型不锈钢
台脚通：δ1.0mm*38mm不锈钢连承重万向轮                       </t>
  </si>
  <si>
    <t>AM14</t>
  </si>
  <si>
    <t>说  明：采用食品级SUS304不锈钢磨砂板
台  面：δ1.2mm不锈钢板
侧  板：δ1.0mm不锈钢板
层  板：δ1.0mm不锈钢板
门  板：δ1.0mm不锈钢板 
台脚通：δ1.0mm*38mm不锈钢连子弹脚
支撑梁：不锈钢制作</t>
  </si>
  <si>
    <t>AM15</t>
  </si>
  <si>
    <t>竖向星盆柜带收餐柜</t>
  </si>
  <si>
    <t>1600*700*800mm</t>
  </si>
  <si>
    <t>说    明：采用食品级SUS304不锈钢磨砂板、落水器及拦渣片
台    面：δ1.2mm不锈钢板
星盆及其他 ：δ1.0mm不锈钢板
台 脚 通：δ1.0mm*φ38mm不锈钢连调节脚  
横 脚 通：δ25mm不锈钢管
水池底部一次性拉伸成型，水池底部采用形成双漏斗型结构，避免水池底部存水，加速废水流出速度，利用模具一次性冲压成型，在水池底部形成直径282mm的落差漏斗，使水池中的水无死角地汇聚到出水口，比传统十字拉筋聚水能力更强，力度更大；出水口采用直径92mm的圆形出口，落差7㎜，加速水流出水池，同时采用标准不锈钢漏水口，可以无死角贴合，不会存留垃圾</t>
  </si>
  <si>
    <t>AM16</t>
  </si>
  <si>
    <t>AM17</t>
  </si>
  <si>
    <t>双玻璃移门吊柜</t>
  </si>
  <si>
    <t>1700*600*1250mm</t>
  </si>
  <si>
    <t>说  明：采用食品级SUS304不锈钢磨砂板
整体：δ1.0mm不锈钢板；
玻璃门板</t>
  </si>
  <si>
    <t>AM18</t>
  </si>
  <si>
    <t>1800*600*1250mm</t>
  </si>
  <si>
    <t>AM19</t>
  </si>
  <si>
    <t>700*600*1300mm</t>
  </si>
  <si>
    <t>AM20</t>
  </si>
  <si>
    <t>AM21</t>
  </si>
  <si>
    <t>AM22</t>
  </si>
  <si>
    <t>双门4D组合消毒柜</t>
  </si>
  <si>
    <t>说明：功率：1KW/220V
1.全不锈钢结构设计，美观、易清洁
2.紫外线消毒，自动关断消毒
3.消毒时间可以方便的调节
4.上面毛巾消毒，下面刀具、砧板消毒，上掀门设计。</t>
  </si>
  <si>
    <t>AM23</t>
  </si>
  <si>
    <t>AM24</t>
  </si>
  <si>
    <t>1300*300*300mm</t>
  </si>
  <si>
    <t>AM25</t>
  </si>
  <si>
    <t>AM26</t>
  </si>
  <si>
    <t>灭火系统</t>
  </si>
  <si>
    <t xml:space="preserve">双瓶组、灭火剂容量：29kg
型号：CMJS18-2
钢丝绳破断拉力：Fm≥2000N，
全天候监控发生火情，3-8秒扑灭火焰.水流阀降温确保不复燃,环保型灭火药剂无毒、无味、无污染，专门为 油锅研制的专用灭火药剂。
所投产品联动性能：具有水冷却功能的装置，灭火剂完全喷射后，水流联动阀应能立即开启喷水，自动切换时间为0秒  </t>
  </si>
  <si>
    <t>AN</t>
  </si>
  <si>
    <t>调料库</t>
  </si>
  <si>
    <t>AN01</t>
  </si>
  <si>
    <t>AN02</t>
  </si>
  <si>
    <t>1500*500*1550mm</t>
  </si>
  <si>
    <t>AN03</t>
  </si>
  <si>
    <t>AP</t>
  </si>
  <si>
    <t>烹饪冷藏库</t>
  </si>
  <si>
    <t>AP01</t>
  </si>
  <si>
    <t>双掩门冷库</t>
  </si>
  <si>
    <t>3093*4300*2800mm</t>
  </si>
  <si>
    <t>库板：采用厚100mm复合B1级双面304不锈钢1.0mm（基板0.91mm）库板
密度标准≥42±2KG/m³
1、低温冷冻库：库温-5℃~-18℃，隔热材料采用硬质聚氨酯泡沫一次发泡成型,其密度≥50kg/m3，导热系数≤0.029w/mk，总厚度100mm。
2、冷库门设计为凹凸式塑框自动回归门，结构新颖，开启灵活，密封性能好，安全可靠。
3、冷库冷源部分采用国产名优全封闭风冷机组。直冷工质为R22制冷剂，蒸发器采用国产新型低噪音冷风机，特点是高效节能。
4、机组系统的控制系统采用微电脑控制器为核心的冷库专用自动控制柜，具有温度数字液晶显示和控制功能。能按预先设定的时间、温度、压力等急性阶段性的循环工作，并配有温度、压力、电源等多种保护功能，操作方便，安全可靠。</t>
  </si>
  <si>
    <t>AP02</t>
  </si>
  <si>
    <t>AP03</t>
  </si>
  <si>
    <t>AQ</t>
  </si>
  <si>
    <t>烹饪冷冻库</t>
  </si>
  <si>
    <t>AQ01</t>
  </si>
  <si>
    <t>单掩门冷冻库</t>
  </si>
  <si>
    <t>4300*2957*2800mm</t>
  </si>
  <si>
    <t>AQ02</t>
  </si>
  <si>
    <t>AR</t>
  </si>
  <si>
    <t>预冷间</t>
  </si>
  <si>
    <t>AR01</t>
  </si>
  <si>
    <t>AR02</t>
  </si>
  <si>
    <t xml:space="preserve">说  明：采用食品级SUS304不锈钢磨砂板
台  面：δ1.2mm不锈钢板
侧  板：δ1.0mm不锈钢板
层  板：δ1.0mm不锈钢板
门  板：δ1.0mm不锈钢板 
台脚通：δ1.0mm*38mm不锈钢连子弹脚
支撑梁：不锈钢制作                               </t>
  </si>
  <si>
    <t>AR03</t>
  </si>
  <si>
    <t xml:space="preserve">说明：采用食品级SUS304不锈钢磨砂板、落水器及拦渣片
台面：δ1.2mm不锈钢板
星盆兜：δ1.0mm不锈钢板
星盆尺寸：500*500*260（深）
台脚通：δ1.0mm*φ38mm不锈钢连调节脚
横脚通：δ25mm不锈钢管                              </t>
  </si>
  <si>
    <t>AR04</t>
  </si>
  <si>
    <t>AR05</t>
  </si>
  <si>
    <t>AR06</t>
  </si>
  <si>
    <t>1500*600*1800mm</t>
  </si>
  <si>
    <t>AR07</t>
  </si>
  <si>
    <t>AS</t>
  </si>
  <si>
    <t>清洁间</t>
  </si>
  <si>
    <t>AS01</t>
  </si>
  <si>
    <t>AS02</t>
  </si>
  <si>
    <t>双门拖把工具消毒柜</t>
  </si>
  <si>
    <t>1000*600*1800mm</t>
  </si>
  <si>
    <t>消毒时间：≥80min
消毒温度(℃)：75℃±30℃
电源：220V
产品净重（kg）：58.3
面板材质：玻璃面板
额定功率(w)：1615W
层架载物重量：15kg</t>
  </si>
  <si>
    <t>AS03</t>
  </si>
  <si>
    <t>双星拖把池</t>
  </si>
  <si>
    <t>1200*500*2000mm</t>
  </si>
  <si>
    <t xml:space="preserve">说    明：采用食品级SUS304不锈钢磨砂板、落水器及拦渣片
台    面：δ1.2mm不锈钢板
星 盆 兜：δ1.0mm不锈钢板
台 脚 通：δ1.0mm*φ38mm不锈钢连调节脚  
横 脚 通：δ25mm不锈钢管                                  </t>
  </si>
  <si>
    <t>AS04</t>
  </si>
  <si>
    <t>900*500*1800mm</t>
  </si>
  <si>
    <t xml:space="preserve">采用食品级SUS304不锈钢磨砂板
层板厚1.2mm不锈钢；
加强筋厚1.0mmU型；
脚管用厚1.0mm*38mm不锈钢圆管；
配可调重力子弹脚。                                     </t>
  </si>
  <si>
    <t>AS05</t>
  </si>
  <si>
    <t>2200*300*300mm</t>
  </si>
  <si>
    <t>AT</t>
  </si>
  <si>
    <t>面点间</t>
  </si>
  <si>
    <t>AT01</t>
  </si>
  <si>
    <t>三层电热烤箱</t>
  </si>
  <si>
    <t>1220*860*1530mm</t>
  </si>
  <si>
    <t>电源:380V/50HZ
功率:19.8KW
三层六盘</t>
  </si>
  <si>
    <t>AT02</t>
  </si>
  <si>
    <t>双杠炸炉</t>
  </si>
  <si>
    <t>800*800*800/100mm</t>
  </si>
  <si>
    <t>功率（KW）：24KW
电压（V）：380V
油缸容量(L)：24*2</t>
  </si>
  <si>
    <t>AT03</t>
  </si>
  <si>
    <t>AT04</t>
  </si>
  <si>
    <t>AT05</t>
  </si>
  <si>
    <t>（电）三门海鲜蒸柜</t>
  </si>
  <si>
    <t>900*900*1850mm</t>
  </si>
  <si>
    <t>1、大锅403板材，锅厚2.0mm；面板1.2mm-20C，201/304不锈钢外壳厚：侧板1.0mm-20C
2、专利线盘
3、自研发脚动磁感开关
4、LED显示屏
5、自研发IGBT数字信号处理器机芯
6、防误操作开关
7、防护等级：IPX6
8、功率：25KW/380V</t>
  </si>
  <si>
    <t>AT06</t>
  </si>
  <si>
    <t>10600*1600*550mm</t>
  </si>
  <si>
    <t>10600*2000mm</t>
  </si>
  <si>
    <t>AT07</t>
  </si>
  <si>
    <t>3849*300*300mm</t>
  </si>
  <si>
    <t>AT08</t>
  </si>
  <si>
    <t xml:space="preserve">说  明：采用食品级SUS304不锈钢磨砂板
台  面：δ1.2mm不锈钢板
层  板：δ1.0mm不锈钢板
衬  板：δ18mm防潮板，且吸水厚度膨胀率不大于6.7%
加强筋：1.0mm厚U型不锈钢
台脚通：δ1.0mm*38mm不锈钢连承重万向轮                    </t>
  </si>
  <si>
    <t>AT09</t>
  </si>
  <si>
    <t>双通暖碟台（移门）</t>
  </si>
  <si>
    <t xml:space="preserve">说  明：采用食品级SUS304不锈钢磨砂板
台  面：δ1.2mm不锈钢板
侧  板：δ1.0mm不锈钢板
层  板：δ1.0mm不锈钢板
门  板：δ1.0mm不锈钢板 
台脚通：δ1.0mm*38mm不锈钢连子弹脚
配2KW发热管及热风系统，温控器一套，自动控温。               </t>
  </si>
  <si>
    <t>AT10</t>
  </si>
  <si>
    <t>AT11</t>
  </si>
  <si>
    <t>木质案板台</t>
  </si>
  <si>
    <t>说明：
面板：δ50mm松木案板台面；
脚管：采用SUS304*38mm*1.2mm不锈钢管；
横管：采用SUS304*25mm*1.0mm不锈钢管。</t>
  </si>
  <si>
    <t>AT12</t>
  </si>
  <si>
    <t>单层云石面工作台</t>
  </si>
  <si>
    <t xml:space="preserve">说  明：采用食品级SUS304不锈钢磨砂板
台  面：δ1.2mm不锈钢板
层  板：δ1.0mm不锈钢板
衬  板：δ18mm防潮板，且吸水厚度膨胀率不大于6.7%
加强筋：1.0mm厚U型不锈钢
台脚通：δ1.0mm*38mm不锈钢连子弹脚
面板材质：云石台面                                     </t>
  </si>
  <si>
    <t>AT13</t>
  </si>
  <si>
    <t>面粉车</t>
  </si>
  <si>
    <t>590*655*550mm</t>
  </si>
  <si>
    <t xml:space="preserve">说明：采用食品级SUS304不锈钢磨砂板
厚度：1.2mm；设置不锈钢推拉手，脚设置可移动万向轮脚。      </t>
  </si>
  <si>
    <t>AT14</t>
  </si>
  <si>
    <t>立式酥皮机</t>
  </si>
  <si>
    <t>2400*800*1210mm</t>
  </si>
  <si>
    <t>电压：380v，功率：0.75kw
压面厚度：0.2~50mm，工作台宽度：500mm，长度：1000mm
食品级刮刀，不沾面，快速拆卸，清洗方便
安全网升起自动停机装置，防止伤手
压面时不跳动，压面厚度控制更精确
可快速拆卸输送带，无需打开主机，使输送台更易清理
可压最薄0.2mm 的面，无褶皱</t>
  </si>
  <si>
    <t>AT15</t>
  </si>
  <si>
    <t>压面机</t>
  </si>
  <si>
    <t>590*360*1040mm</t>
  </si>
  <si>
    <t>功率：1.5KW/380V，生产能力：100kg/h
压辊调整范围：1~25，压辊转速：80r/min，尺寸：∅118*350mm
压面辑特殊处理，不易生锈，压面光洁
单相增加变频器，更静音，弱电控制，保证人身安全
链条传动，噪音低，高速系列，转速高，效率高</t>
  </si>
  <si>
    <t>AT16</t>
  </si>
  <si>
    <t>和面机</t>
  </si>
  <si>
    <t>462*790*1000mm</t>
  </si>
  <si>
    <t>功率：1.5KW/380V，面粉搅拌量：15kg
搅勾转速（快）：260RPM，搅勾转速（慢）：130RPM
桶转速（快）：26RPM，桶转速（慢）：13RPM
定时功能，省时省力，带传动设计，防过载
不锈钢护网，安全直观，不锈钢面桶，坚固耐用
加重搅钩，坚固不断，加装电源开关，安全简便</t>
  </si>
  <si>
    <t>AT17</t>
  </si>
  <si>
    <t>搅拌机</t>
  </si>
  <si>
    <t>480*550*1050mm</t>
  </si>
  <si>
    <t>功率：0.38KW/220V，搅拌速度（rpm）：公转41/90/162，自转131/288/518
搅拌重量：钩（面团）1.8kg，球（蛋汁）3kg，扇（馅料）3kg
精工电机，强劲高效，精铸机身
高强度齿轮，经久耐磨，机械式旋钮，安全耐用
渐进式微动开关支架，快接式搅拌器
摇杆式桶升降结构，旋压式固定把手，工作稳定</t>
  </si>
  <si>
    <t>AT18</t>
  </si>
  <si>
    <t>双门醒发箱</t>
  </si>
  <si>
    <t>1300*990*1800mm</t>
  </si>
  <si>
    <t>额定电压:220V
额定频率:50Hz
额定输入功率:2.7KW
外形尺寸:985*750*1860mm
可放盘数:26盘</t>
  </si>
  <si>
    <t>AT19</t>
  </si>
  <si>
    <t>AT20</t>
  </si>
  <si>
    <t>1300*350*350mm</t>
  </si>
  <si>
    <t>AT21</t>
  </si>
  <si>
    <t>AT22</t>
  </si>
  <si>
    <t>AT23</t>
  </si>
  <si>
    <t>AT24</t>
  </si>
  <si>
    <t>AT25</t>
  </si>
  <si>
    <t>670*190*1360mm</t>
  </si>
  <si>
    <t>BA</t>
  </si>
  <si>
    <t>BA01</t>
  </si>
  <si>
    <t>BA02</t>
  </si>
  <si>
    <t xml:space="preserve">采用食品级SUS304不锈钢磨砂板
层板厚1.2mm不锈钢；
加强筋厚1.0mmU型；
脚管用厚1.0mm*38mm不锈钢圆管；
配可调重力子弹脚。                               </t>
  </si>
  <si>
    <t>BA03</t>
  </si>
  <si>
    <t xml:space="preserve">说  明：采用食品级SUS304不锈钢磨砂板
台  面：δ1.2mm不锈钢板
层  板：δ1.0mm不锈钢板
衬  板：δ18mm防潮板，且吸水厚度膨胀率不大于6.7%
加强筋：1.0mm厚U型不锈钢
台脚通：δ1.0mm*38mm不锈钢连子弹脚                 </t>
  </si>
  <si>
    <t>BA04</t>
  </si>
  <si>
    <t xml:space="preserve">说    明：采用食品级SUS304不锈钢磨砂板
台    面：δ1.2mm不锈钢板
星盆兜、围板：δ1.0mm不锈钢板
台 脚 通：δ1.0mm*38mm不锈钢圆管连调节脚  
横 脚 通：δ25mm不锈钢管
水池底部一次性拉伸成型，水池底部采用形成双漏斗型结构，避免水池底部存水，加速废水流出速度，利用模具一次性冲压成型，在水池底部形成直径282mm的落差漏斗，使水池中的水无死角地汇聚到出水口，比传统十字拉筋聚水能力更强，力度更大；出水口采用直径92mm的圆形出口，落差7㎜，加速水流出水池，同时采用标准不锈钢漏水口，可以无死角贴合，不会存留垃圾
含水龙头、落水器及拦渣片                                 </t>
  </si>
  <si>
    <t>BA05</t>
  </si>
  <si>
    <t>1000*700*800/100mm</t>
  </si>
  <si>
    <t xml:space="preserve">说  明：采用食品级SUS304不锈钢磨砂板
台  面：δ1.2mm不锈钢板
层  板：δ1.0mm不锈钢板
衬  板：δ18mm防潮板，且吸水厚度膨胀率不大于6.7%
加强筋：1.0mm厚U型不锈钢
台脚通：δ1.0mm*38mm不锈钢连子弹脚                         </t>
  </si>
  <si>
    <t>BA06</t>
  </si>
  <si>
    <t>4900*350*350mm</t>
  </si>
  <si>
    <t>BA07</t>
  </si>
  <si>
    <t>BA08</t>
  </si>
  <si>
    <t>BA09</t>
  </si>
  <si>
    <t>BA10</t>
  </si>
  <si>
    <t xml:space="preserve">说    明：采用食品级SUS304不锈钢磨砂板
台    面：δ1.2mm不锈钢板
星盆兜、围板：δ1.0mm不锈钢板
星盆尺寸：500*500*260mm（深）
台 脚 通：δ1.0mm*38mm不锈钢圆管连调节脚  
横 脚 通：δ25mm不锈钢管
水池底部一次性拉伸成型，水池底部采用形成双漏斗型结构，避免水池底部存水，加速废水流出速度，利用模具一次性冲压成型，在水池底部形成直径282mm的落差漏斗，使水池中的水无死角地汇聚到出水口，比传统十字拉筋聚水能力更强，力度更大；出水口采用直径92mm的圆形出口，落差7㎜，加速水流出水池，同时采用标准不锈钢漏水口，可以无死角贴合，不会存留垃圾
含水龙头、落水器及拦渣片                                </t>
  </si>
  <si>
    <t>BA11</t>
  </si>
  <si>
    <t>3306*350*350mm</t>
  </si>
  <si>
    <t>BA12</t>
  </si>
  <si>
    <t>3685*300*300mm</t>
  </si>
  <si>
    <t>BB</t>
  </si>
  <si>
    <t>BB01</t>
  </si>
  <si>
    <t>BB02</t>
  </si>
  <si>
    <t>1437*700*800/100mm</t>
  </si>
  <si>
    <t>BB03</t>
  </si>
  <si>
    <t>4137*350*350mm</t>
  </si>
  <si>
    <t>BB04</t>
  </si>
  <si>
    <t>1792*700*800/100mm</t>
  </si>
  <si>
    <t>BB05</t>
  </si>
  <si>
    <t>BB06</t>
  </si>
  <si>
    <t xml:space="preserve">说  明：采用食品级SUS304不锈钢磨砂板
台  面：δ1.2mm不锈钢板
层  板：δ1.0mm不锈钢板
衬  板：δ18mm防潮板，且吸水厚度膨胀率不大于6.7%
加强筋：1.0mm厚U型不锈钢
台脚通：δ1.0mm*38mm不锈钢连子弹脚                  </t>
  </si>
  <si>
    <t>BB07</t>
  </si>
  <si>
    <t>4190*350*350mm</t>
  </si>
  <si>
    <t>BB08</t>
  </si>
  <si>
    <t>BC</t>
  </si>
  <si>
    <t>BC01</t>
  </si>
  <si>
    <t>BC02</t>
  </si>
  <si>
    <t xml:space="preserve">说  明：采用食品级SUS304不锈钢磨砂板
台  面：δ1.2mm不锈钢板
台脚通：δ1.0mm*38mm不锈钢连子弹脚 
衬  板：δ18mm防潮板，且吸水厚度膨胀率不大于6.7%
加强筋：1.0mm厚U型不锈钢                                   </t>
  </si>
  <si>
    <t>BC03</t>
  </si>
  <si>
    <t xml:space="preserve">说    明：采用食品级SUS304不锈钢磨砂板
台    面：δ1.2mm不锈钢板
星盆兜、围板：δ1.0mm不锈钢板
星盆尺寸：500*500*260（深）
台 脚 通：δ1.0mm*38mm不锈钢圆管连调节脚  
横 脚 通：δ25mm不锈钢管
水池底部一次性拉伸成型，水池底部采用形成双漏斗型结构，避免水池底部存水，加速废水流出速度，利用模具一次性冲压成型，在水池底部形成直径282mm的落差漏斗，使水池中的水无死角地汇聚到出水口，比传统十字拉筋聚水能力更强，力度更大；出水口采用直径92mm的圆形出口，落差7㎜，加速水流出水池，同时采用标准不锈钢漏水口，可以无死角贴合，不会存留垃圾
含水龙头、落水器及拦渣片                                  </t>
  </si>
  <si>
    <t>BC04</t>
  </si>
  <si>
    <t>3250*350*350mm</t>
  </si>
  <si>
    <t>BC05</t>
  </si>
  <si>
    <t>702*700*800/100mm</t>
  </si>
  <si>
    <t>BC06</t>
  </si>
  <si>
    <t>BC07</t>
  </si>
  <si>
    <t xml:space="preserve">说    明：采用食品级SUS304不锈钢磨砂板
整体：δ1.2mm不锈钢板
配落水器及拦渣片                                       </t>
  </si>
  <si>
    <t>BC08</t>
  </si>
  <si>
    <t>BC09</t>
  </si>
  <si>
    <t>BC10</t>
  </si>
  <si>
    <t>BD</t>
  </si>
  <si>
    <t>BD01</t>
  </si>
  <si>
    <t>BD02</t>
  </si>
  <si>
    <t>BD03</t>
  </si>
  <si>
    <t>BD04</t>
  </si>
  <si>
    <t xml:space="preserve">说明：采用食品级SUS304不锈钢磨砂板、落水器及拦渣片
台面：δ1.2mm不锈钢板
星盆兜：δ1.0mm不锈钢板
星盆尺寸：500*500*260（深）
台脚通：δ1.0mm*φ38mm不锈钢连调节脚
横脚通：δ25mm不锈钢管                                 </t>
  </si>
  <si>
    <t>BD05</t>
  </si>
  <si>
    <t>BD06</t>
  </si>
  <si>
    <t>BE</t>
  </si>
  <si>
    <t>BE01</t>
  </si>
  <si>
    <t>BE02</t>
  </si>
  <si>
    <t>BE03</t>
  </si>
  <si>
    <t>BE04</t>
  </si>
  <si>
    <t>BE05</t>
  </si>
  <si>
    <t>BE06</t>
  </si>
  <si>
    <t>19000*1500*550mm</t>
  </si>
  <si>
    <t>19000*2000mm</t>
  </si>
  <si>
    <t>BE07</t>
  </si>
  <si>
    <t>7263*1600*550mm</t>
  </si>
  <si>
    <t>7263*2000mm</t>
  </si>
  <si>
    <t>BE08</t>
  </si>
  <si>
    <t>11300*300*300mm</t>
  </si>
  <si>
    <t>BE09</t>
  </si>
  <si>
    <t>BE10</t>
  </si>
  <si>
    <t>2653*300*300mm</t>
  </si>
  <si>
    <t>BE11</t>
  </si>
  <si>
    <t>5628*1600*550mm</t>
  </si>
  <si>
    <t>5628*2000mm</t>
  </si>
  <si>
    <t>BE12</t>
  </si>
  <si>
    <t>5628*300*300mm</t>
  </si>
  <si>
    <t>BE13</t>
  </si>
  <si>
    <t xml:space="preserve">说  明：采用食品级SUS304不锈钢磨砂板
台  面：δ1.2mm不锈钢板
层  板：δ1.0mm不锈钢板
衬  板：δ18mm防潮板，且吸水厚度膨胀率不大于6.7%
加强筋：1.0mm厚U型不锈钢
台脚通：δ1.0mm*38mm不锈钢连承重万向轮                      </t>
  </si>
  <si>
    <t>BE14</t>
  </si>
  <si>
    <t>BE15</t>
  </si>
  <si>
    <t>9800*500*1300mm</t>
  </si>
  <si>
    <t>BE16</t>
  </si>
  <si>
    <t>BE17</t>
  </si>
  <si>
    <t>BE18</t>
  </si>
  <si>
    <t>BE19</t>
  </si>
  <si>
    <t>BE20</t>
  </si>
  <si>
    <t>BE21</t>
  </si>
  <si>
    <t>BE22</t>
  </si>
  <si>
    <t>800*1150*800/100mm</t>
  </si>
  <si>
    <t xml:space="preserve">说明：采用食品级SUS304不锈钢磨砂板、落水器及拦渣片
台面：δ1.2mm不锈钢板
星盆兜：δ1.0mm不锈钢板
星盆尺寸：500*500*260（深）
台脚通：δ1.0mm*φ38mm不锈钢连调节脚
横脚通：δ25mm不锈钢管                                </t>
  </si>
  <si>
    <t>BE23</t>
  </si>
  <si>
    <t>BE24</t>
  </si>
  <si>
    <t>BE25</t>
  </si>
  <si>
    <t>BE26</t>
  </si>
  <si>
    <t>BF</t>
  </si>
  <si>
    <t>BF01</t>
  </si>
  <si>
    <t>BF02</t>
  </si>
  <si>
    <t>BF03</t>
  </si>
  <si>
    <t>1246*800*800/100mm</t>
  </si>
  <si>
    <t xml:space="preserve">说  明：采用食品级SUS304不锈钢磨砂板
台  面：δ1.2mm不锈钢板
侧  板：δ1.0mm不锈钢板
层  板：δ1.0mm不锈钢板
门  板：δ1.0mm不锈钢板 
台脚通：δ1.0mm*38mm不锈钢连子弹脚
支撑梁：不锈钢制作                                          </t>
  </si>
  <si>
    <t>BF04</t>
  </si>
  <si>
    <t>BF05</t>
  </si>
  <si>
    <t>BF06</t>
  </si>
  <si>
    <t>BF07</t>
  </si>
  <si>
    <t>BF08</t>
  </si>
  <si>
    <t xml:space="preserve">额定电压220V、额定频率：50Hz、功率：70W 
外壳采用SUS304油磨及抗指纹深度处理；厚度1.0mmm；内壳采用SUS304镜面12K板材；厚度1.0mm；柜门主框采用SUS304镜面10K板材；高强度防辐射熏蒸高硬度有机玻璃为嵌入式设计；所有电器元件符合CE标准。                                     
深色有机玻璃门可完全封闭内室;                           
带保护的汞蒸汽灯;                                     
安全微限开关在开门时开启而关门时关闭;
刀数量10把（可适用于中式刀、西式刀等各种厨用刀具）                                                                                       </t>
  </si>
  <si>
    <t>BG</t>
  </si>
  <si>
    <t>BG01</t>
  </si>
  <si>
    <t>900*450*250/150mm</t>
  </si>
  <si>
    <t xml:space="preserve">说    明：采用食品级SUS304不锈钢磨砂板
整体：δ1.2mm不锈钢板
配落水器及拦渣片                                             </t>
  </si>
  <si>
    <t>BG02</t>
  </si>
  <si>
    <t xml:space="preserve">八格更衣柜 </t>
  </si>
  <si>
    <t>700*450*1800mm</t>
  </si>
  <si>
    <t>BG03</t>
  </si>
  <si>
    <t>BH</t>
  </si>
  <si>
    <t>BH01</t>
  </si>
  <si>
    <t>1500*800*800/100mm</t>
  </si>
  <si>
    <t>BH02</t>
  </si>
  <si>
    <t xml:space="preserve">说  明：采用食品级SUS304不锈钢磨砂板
台  面：δ1.2mm不锈钢板
侧  板：δ1.0mm不锈钢板
层  板：δ1.0mm不锈钢板
门  板：δ1.0mm不锈钢板 
台脚通：δ1.0mm*38mm不锈钢连子弹脚
支撑梁：不锈钢制作                                         </t>
  </si>
  <si>
    <t>BH03</t>
  </si>
  <si>
    <t>单层方角工作台带背</t>
  </si>
  <si>
    <t>802*800*800/100mm</t>
  </si>
  <si>
    <t xml:space="preserve">说  明：采用食品级SUS304不锈钢磨砂板
台  面：δ1.2mm不锈钢板
层  板：δ1.0mm不锈钢板
衬  板：δ18mm防潮板，且吸水厚度膨胀率不大于6.7%
加强筋：1.0mm厚U型不锈钢
台脚通：δ1.0mm*38mm不锈钢连子弹脚                           </t>
  </si>
  <si>
    <t>BH04</t>
  </si>
  <si>
    <t>BH05</t>
  </si>
  <si>
    <t>1647*800*800/100mm</t>
  </si>
  <si>
    <t xml:space="preserve">说  明：采用食品级SUS304不锈钢磨砂板
台  面：δ1.2mm不锈钢板
侧  板：δ1.0mm不锈钢板
层  板：δ1.0mm不锈钢板
门  板：δ1.0mm不锈钢板 
台脚通：δ1.0mm*38mm不锈钢连子弹脚
支撑梁：不锈钢制作                                        </t>
  </si>
  <si>
    <t>BH06</t>
  </si>
  <si>
    <t>7458*300*350mm</t>
  </si>
  <si>
    <t>BH07</t>
  </si>
  <si>
    <t>1732*800*800/100mm</t>
  </si>
  <si>
    <t>BH08</t>
  </si>
  <si>
    <t>BH09</t>
  </si>
  <si>
    <t>5632*350*350mm</t>
  </si>
  <si>
    <t>BH10</t>
  </si>
  <si>
    <t>BH11</t>
  </si>
  <si>
    <t>BH12</t>
  </si>
  <si>
    <t>BH13</t>
  </si>
  <si>
    <t>BH14</t>
  </si>
  <si>
    <t>BJ</t>
  </si>
  <si>
    <t>BJ01</t>
  </si>
  <si>
    <t>2500*800*800mm</t>
  </si>
  <si>
    <t>BJ02</t>
  </si>
  <si>
    <t>729*800*800mm</t>
  </si>
  <si>
    <t xml:space="preserve">说    明：采用食品级SUS304不锈钢磨砂板
台    面：δ1.2mm不锈钢板
星盆兜、围板：δ1.0mm不锈钢板
台 脚 通：δ1.0mm*38mm不锈钢圆管连调节脚  
横 脚 通：δ25mm不锈钢管
水池底部一次性拉伸成型，水池底部采用形成双漏斗型结构，避免水池底部存水，加速废水流出速度，利用模具一次性冲压成型，在水池底部形成直径282mm的落差漏斗，使水池中的水无死角地汇聚到出水口，比传统十字拉筋聚水能力更强，力度更大；出水口采用直径92mm的圆形出口，落差7㎜，加速水流出水池，同时采用标准不锈钢漏水口，可以无死角贴合，不会存留垃圾
含水龙头、落水器及拦渣片                                    </t>
  </si>
  <si>
    <t>BJ03</t>
  </si>
  <si>
    <t>BJ04</t>
  </si>
  <si>
    <t>BJ05</t>
  </si>
  <si>
    <t>1000*800*800mm</t>
  </si>
  <si>
    <t>BJ06</t>
  </si>
  <si>
    <t>烟罩壳体采用食品级SUS304不锈钢磨砂板，δ=1.2mm。
支撑梁：不锈钢方管制作</t>
  </si>
  <si>
    <t>BJ07</t>
  </si>
  <si>
    <t>BJ08</t>
  </si>
  <si>
    <t>BJ09</t>
  </si>
  <si>
    <t>BJ10</t>
  </si>
  <si>
    <t>BJ11</t>
  </si>
  <si>
    <t xml:space="preserve">说    明：采用食品级SUS304不锈钢磨砂板
台    面：δ1.2mm不锈钢板
层    架：δ1.0mm不锈钢板
台 脚 通：δ1.0mm*φ38mm不锈钢连调节脚  
横 脚 通：δ25mm不锈钢管                                     </t>
  </si>
  <si>
    <t>BJ12</t>
  </si>
  <si>
    <t>BJ13</t>
  </si>
  <si>
    <t>BJ14</t>
  </si>
  <si>
    <t>BJ15</t>
  </si>
  <si>
    <t>BJ16</t>
  </si>
  <si>
    <t>BJ17</t>
  </si>
  <si>
    <t>5500*300*300mm</t>
  </si>
  <si>
    <t>BJ18</t>
  </si>
  <si>
    <t>4328*300*300mm</t>
  </si>
  <si>
    <t>BKK</t>
  </si>
  <si>
    <t>BKK01</t>
  </si>
  <si>
    <t>BKK02</t>
  </si>
  <si>
    <t>BKK03</t>
  </si>
  <si>
    <t>BKK04</t>
  </si>
  <si>
    <t>电磁单炒单尾小炒炉</t>
  </si>
  <si>
    <t>1000*1150*800/450mm</t>
  </si>
  <si>
    <t>1、采用200mm*130mm显示屏，操作直观具有电量KW.h,功率KW,加热，动态苗状火焰显示，高精度模拟真实火力。具有3h自动关机功能，配置靠背防水散热风机。
2、控制面板配置防误动作开关，配置预约定时，定温，设置菜品控制面板，配置8档360度旋转无级变速脚动式磁感开关。
3、机芯采用技术领先的IGBT。采用分层次散热结构，机芯外壳全密封设计，采用黑色汽车烤漆机箱达到绝缘效果。
4，软启动技术，自动报警装置
5，IPX6防护等级的多重安全保护，使用更放心
6、功率：15KW/380V</t>
  </si>
  <si>
    <t>BKK05</t>
  </si>
  <si>
    <t>BKK06</t>
  </si>
  <si>
    <t>8200*1600*550mm</t>
  </si>
  <si>
    <t>8200*2000mm</t>
  </si>
  <si>
    <t>BKK07</t>
  </si>
  <si>
    <t>2543*300*300mm</t>
  </si>
  <si>
    <t>BKK08</t>
  </si>
  <si>
    <t>BKK09</t>
  </si>
  <si>
    <t>BKK10</t>
  </si>
  <si>
    <t xml:space="preserve">说  明：采用食品级SUS304不锈钢磨砂板
台  面：δ1.2mm不锈钢板
侧  板：δ1.0mm不锈钢板
层  板：δ1.0mm不锈钢板
门  板：δ1.0mm不锈钢板 
台脚通：δ1.0mm*38mm不锈钢连子弹脚
配2KW发热管及热风系统，温控器一套，自动控温。              </t>
  </si>
  <si>
    <t>BKK11</t>
  </si>
  <si>
    <t xml:space="preserve">说  明：采用食品级SUS304不锈钢磨砂板
台  面：δ1.2mm不锈钢板
层  板：δ1.0mm不锈钢板
衬  板：δ18mm防潮板，且吸水厚度膨胀率不大于6.7%
加强筋：1.0mm厚U型不锈钢
台脚通：δ1.0mm*38mm不锈钢连子弹脚
面板材质：云石台面                                        </t>
  </si>
  <si>
    <t>BKK12</t>
  </si>
  <si>
    <t>BKK13</t>
  </si>
  <si>
    <t>BKK14</t>
  </si>
  <si>
    <t>BKK15</t>
  </si>
  <si>
    <t>和面机（380V）</t>
  </si>
  <si>
    <t>BKK16</t>
  </si>
  <si>
    <t>BKK17</t>
  </si>
  <si>
    <t>BKK18</t>
  </si>
  <si>
    <t>BKK19</t>
  </si>
  <si>
    <t>BKK20</t>
  </si>
  <si>
    <t>BKK21</t>
  </si>
  <si>
    <t>BKK22</t>
  </si>
  <si>
    <t>BL</t>
  </si>
  <si>
    <t>BL01</t>
  </si>
  <si>
    <t>BL02</t>
  </si>
  <si>
    <t>分体式制冰机</t>
  </si>
  <si>
    <t>BL03</t>
  </si>
  <si>
    <t>BL04</t>
  </si>
  <si>
    <t>BL05</t>
  </si>
  <si>
    <t xml:space="preserve">电压/功率：220V/2.62KW，温度范围：16 ℃ ～93℃
11层，份数盘尺寸：1/1，2/1
减少食物的水分流失，保持食物的水分，保持湿度
保证食物原有的口感，延长食物保存时间
减少人工成本并且合理分配工作量，低能耗
无需排风系统，不需要额外的加热装置
不会损坏门封条，箱体底部防撞条设计
没有风扇，不需要额外增加保湿装置
箱体两侧安装手柄，便于移动。不锈钢箱体                          </t>
  </si>
  <si>
    <t>BL06</t>
  </si>
  <si>
    <t>BM</t>
  </si>
  <si>
    <t>冷库</t>
  </si>
  <si>
    <t>BM01</t>
  </si>
  <si>
    <t>双掩门冷冻库(邻边门)</t>
  </si>
  <si>
    <t>2654*2800*2800mm</t>
  </si>
  <si>
    <t>BM02</t>
  </si>
  <si>
    <t>单掩门冷藏库</t>
  </si>
  <si>
    <t>2800*2754*2800mm</t>
  </si>
  <si>
    <t>BM03</t>
  </si>
  <si>
    <t xml:space="preserve">采用食品级SUS304不锈钢磨砂板
层板厚1.2mm不锈钢；
加强筋厚1.0mmU型；
脚管用厚1.0mm*38mm不锈钢圆管；
配可调重力子弹脚。                                          </t>
  </si>
  <si>
    <t>BM04</t>
  </si>
  <si>
    <t>900*500*1550mm</t>
  </si>
  <si>
    <t>三-四层厨房设备清单报价明细表</t>
  </si>
  <si>
    <t>CA</t>
  </si>
  <si>
    <t>三层备餐区</t>
  </si>
  <si>
    <t>CA01</t>
  </si>
  <si>
    <t>CA02</t>
  </si>
  <si>
    <t>CA03</t>
  </si>
  <si>
    <t xml:space="preserve">电压/功率：220V/2.62KW，温度范围：16 ℃ ～93℃
11层，份数盘尺寸：1/1，2/1
减少食物的水分流失，保持食物的水分，保持湿度
保证食物原有的口感，延长食物保存时间
减少人工成本并且合理分配工作量，低能耗
无需排风系统，不需要额外的加热装置
不会损坏门封条，箱体底部防撞条设计
没有风扇，不需要额外增加保湿装置
箱体两侧安装手柄，便于移动。不锈钢箱体                 </t>
  </si>
  <si>
    <t>CA04</t>
  </si>
  <si>
    <t>CB</t>
  </si>
  <si>
    <t>三层预进间</t>
  </si>
  <si>
    <t>CB01</t>
  </si>
  <si>
    <t>CC</t>
  </si>
  <si>
    <t>三层凉菜间</t>
  </si>
  <si>
    <t>CC01</t>
  </si>
  <si>
    <t>CC02</t>
  </si>
  <si>
    <t>CC03</t>
  </si>
  <si>
    <t>CC04</t>
  </si>
  <si>
    <t>五层平板货架</t>
  </si>
  <si>
    <t>1200*600*1800mm</t>
  </si>
  <si>
    <t>CC05</t>
  </si>
  <si>
    <t>1200*700*1950mm</t>
  </si>
  <si>
    <t>CC06</t>
  </si>
  <si>
    <t>1300*700*1950mm</t>
  </si>
  <si>
    <t>CC07</t>
  </si>
  <si>
    <t>CC08</t>
  </si>
  <si>
    <t>座台双层架</t>
  </si>
  <si>
    <t>1800*500*600mm</t>
  </si>
  <si>
    <t>说  明：采用食品级SUS304不锈钢磨砂板
台  面：δ1.2mm不锈钢板 
支撑梁：δ1.0mm*38不锈钢管</t>
  </si>
  <si>
    <t>CC09</t>
  </si>
  <si>
    <t>竖向双星盆柜</t>
  </si>
  <si>
    <t>1600*600*800mm</t>
  </si>
  <si>
    <t>CC10</t>
  </si>
  <si>
    <t>CD</t>
  </si>
  <si>
    <t>三层洗碗间</t>
  </si>
  <si>
    <t>CD01</t>
  </si>
  <si>
    <t>1、槽体尺寸1340x600x400mm
2、预洗能力3000-4000碟/时  
3、功率12KW
4、360度无死角浸泡，翻洗餐具 
5、自动过载保护功能</t>
  </si>
  <si>
    <t>CD02</t>
  </si>
  <si>
    <t>4200*1035*1740mm</t>
  </si>
  <si>
    <t>1. 模块化设计，可根据顾客需求自由定制。
2. 设有滑盖式提拉挡板，向上提起即可清洗洗碗机内部，清洗简单。
3. 输送带采用食品级加强尼龙双嘴鹰齿，稳定安全。
4. 人性化设计，自动进水，智能温控。
5. 输送带末端设有防卡死系统，未及时收取餐盘时输送带自动暂停。
6. 集成化电脑控制面板，即时数码温度显示，一键操作。
7. 食品级304不锈钢材质，卫生环保。
8. 上下交叉式双道喷淋清洗，洗涤效果更佳。
9. 配合SDS-SS系列餐盘输送带，更进一步节省人工，避免运送过程中的餐盘损坏。
10. 内置烘干功能，碗盘洗涤完毕即可再次使用，无需等待晾干。
11. 参数：
机器配置  ：两段主洗，双喷淋
进水温度  ：常温进水         
功率      ：56.5KW
电压      ：380V           
最大洗涤量：3000碟/h
最大耗水量：450升每小时      
进水管尺寸：6分
清洗温度  ：65℃             
冲洗温度  ：85℃
整机材质  ：304不锈钢</t>
  </si>
  <si>
    <t>CD03</t>
  </si>
  <si>
    <t>800*800*800mm</t>
  </si>
  <si>
    <t xml:space="preserve">说  明：采用食品级SUS304不锈钢磨砂板
台  面：δ1.2mm不锈钢板
层  板：δ1.0mm不锈钢板
衬  板：δ18mm防潮板，且吸水厚度膨胀率不大于6.7%
加强筋：1.0mm厚U型不锈钢
台脚通：δ1.0mm*38mm不锈钢连承重万向轮                </t>
  </si>
  <si>
    <t>CD04</t>
  </si>
  <si>
    <t>CD05</t>
  </si>
  <si>
    <t>CD06</t>
  </si>
  <si>
    <t>CD07</t>
  </si>
  <si>
    <t>三星盆台</t>
  </si>
  <si>
    <t xml:space="preserve">说    明：采用食品级SUS304不锈钢磨砂板
台    面：δ1.2mm不锈钢板
星盆兜、围板：δ1.0mm不锈钢板
星盆尺寸：500*500*260mm（深）
台 脚 通：δ1.0mm*38mm不锈钢圆管连调节脚  
横 脚 通：δ25mm不锈钢管
水池底部一次性拉伸成型，水池底部采用形成双漏斗型结构，避免水池底部存水，加速废水流出速度，利用模具一次性冲压成型，在水池底部形成直径282mm的落差漏斗，使水池中的水无死角地汇聚到出水口，比传统十字拉筋聚水能力更强，力度更大；出水口采用直径92mm的圆形出口，落差7㎜，加速水流出水池，同时采用标准不锈钢漏水口，可以无死角贴合，不会存留垃圾
含水龙头、落水器及拦渣片                           </t>
  </si>
  <si>
    <t>CD08</t>
  </si>
  <si>
    <t>CD09</t>
  </si>
  <si>
    <t xml:space="preserve">说  明：采用食品级SUS304不锈钢磨砂板
柜  身：δ1.2mm不锈钢板                                       
侧  板：δ1.0mm不锈钢板                                       
门  板：δ1.0mm不锈钢板
层  板：δ1.0mm不锈钢板                                       
台脚通：δ1.2mm*51mm不锈钢连子弹脚                      </t>
  </si>
  <si>
    <t>CD10</t>
  </si>
  <si>
    <t>4300*300*300mm</t>
  </si>
  <si>
    <t>CD11</t>
  </si>
  <si>
    <t>1800*300*300mm</t>
  </si>
  <si>
    <t>DA</t>
  </si>
  <si>
    <t>四层备餐区</t>
  </si>
  <si>
    <t>DA01</t>
  </si>
  <si>
    <t>DA02</t>
  </si>
  <si>
    <t>DA03</t>
  </si>
  <si>
    <t xml:space="preserve">说  明：采用食品级SUS304不锈钢磨砂板
台  面：δ1.2mm不锈钢板
侧  板：δ1.0mm不锈钢板
层  板：δ1.0mm不锈钢板
门  板：δ1.0mm不锈钢板 
台脚通：δ1.0mm*38mm不锈钢连子弹脚
支撑梁：不锈钢制作               </t>
  </si>
  <si>
    <t>DA04</t>
  </si>
  <si>
    <t>DA05</t>
  </si>
  <si>
    <t>DB</t>
  </si>
  <si>
    <t>四层烹饪间</t>
  </si>
  <si>
    <t>DB01</t>
  </si>
  <si>
    <t>炉拼柜</t>
  </si>
  <si>
    <t>400*1000*800/450mm</t>
  </si>
  <si>
    <t>DB02</t>
  </si>
  <si>
    <t>燃气双头双尾小炒炉</t>
  </si>
  <si>
    <t>2000*1000*800/450mm</t>
  </si>
  <si>
    <t xml:space="preserve">1.采用SUS304-2B优质不锈钢板制作，面板/前封板厚1.2㎜，侧板/靠背板厚1.0mm；
2.灶身采用双层钢板，衬板为冷轧板厚1.2mm；
3.产品框架采用优质不锈钢方管38*25厚1.0mm制作焊接工艺；
4.炉膛球墨制造内配稀土贵金属聚能网，内混式结构专利燃烧器，不锈钢火盖；
5.火力为5档，火力大小数字可视化显示屏 ，故障代码显示。
6、产品具有红外功能、电动风门角度调节、定时功能，熄火保护装置自动燃烧器控制系统具有再启动功能；特点具有第三方检测机构CMA和CNAS的检测报告,报告检测依据GB 35848-2018 《商用燃气燃烧器具》、GB/T25000.51-2016《系统与软件工程 系统与软件质量要求和评价(SQuaRE)第51部分:就绪可用软件产品(RUSP)的质量要求和测试细则》，中标后须提供具有CMA的检测报告复印件及检测报告在产品质量检测院或全国认证认可信息公共服务平台官网查询截图加盖制造商公章。                                                                                                                                                                                                                                               </t>
  </si>
  <si>
    <t>DB03</t>
  </si>
  <si>
    <t>燃气单头单尾小炒炉</t>
  </si>
  <si>
    <t>1200*1000*800/450mm</t>
  </si>
  <si>
    <t xml:space="preserve">1.采用SUS304-2B优质不锈钢板制作，面板/前封板厚1.2㎜，侧板/靠背板厚1.0mm；
2.灶身采用双层钢板，衬板为冷轧板厚1.2mm；
3.产品框架采用优质不锈钢方管38*25厚1.0mm制作焊接工艺；
4.炉膛球墨制造内配稀土贵金属聚能网，内混式结构专利燃烧器，不锈钢火盖；
5.火力为5档，火力大小数字可视化显示屏 ，故障代码显示。
6、产品具有红外功能、电动风门角度调节、定时功能，熄火保护装置自动燃烧器控制系统具有再启动功能；                                                                                                                                                                                                                                                 </t>
  </si>
  <si>
    <t>DB04</t>
  </si>
  <si>
    <t>燃气六头煲仔炉</t>
  </si>
  <si>
    <t>1100*1000*800/450mm</t>
  </si>
  <si>
    <t>采用SUS304-2B优质不锈钢板制作，面板一体拉伸成型，面板/前封板厚1.2㎜，侧板/靠背板厚1.0mm；
产品框架采用优质不锈钢方管38*25厚1.0mm制作焊接工艺；</t>
  </si>
  <si>
    <t>DB05</t>
  </si>
  <si>
    <t>燃气三门海鲜蒸柜</t>
  </si>
  <si>
    <t>900*810*1900mm</t>
  </si>
  <si>
    <t>功率：48kW；
耗气量（m3/h）：液化气1.5m3/h，天然气5.1m3/h；
1.排水管采用直径40mmU型管，水滴汇聚形成水封，防止蒸汽由下部外溢，污水可以排出；
2.面框整体拉伸成形，牢固美观；
3.层架可调节高度,蒸.炖不同食物；
4.设置缺水报警装置，防止干烧损坏水胆；
5.蒸汽管采用硅胶扣式密封，安全环保。
6.带电子打火和熄火保护。</t>
  </si>
  <si>
    <t>DB06</t>
  </si>
  <si>
    <t>十盘万能蒸烤箱</t>
  </si>
  <si>
    <t>900*780*1030mm</t>
  </si>
  <si>
    <t xml:space="preserve">功率：17-18.5kW
1、具备烤、蒸、蒸烤三种烹饪模式；
2、加热温度最高可达250℃；
3、高清彩色TFT电容触摸屏，触摸灵敏，方便快捷，人性化用户中文操作界面以及USB接口；
4、可个性化定制开机和待机界面，展现客户品牌。
5、具备预约、分层模式、发酵模式、快速降温、回温等功能；
6、菜单八大分类，可存储一百多种菜单，显示所有菜单的实际烹饪温度湿度等参数，专业万能蒸烤箱烹饪大师指导，一致的菜谱色泽和口味，让烹饪更简单；
7、可设置6个烹饪步骤，步骤烹饪可以决定食物最终外观和内在口味，步骤越多，烹饪越精细；步骤烹饪期间，操作人员可完成其他事物，节省人力；
8、具备10档风速调节，涡流风扇正反转，加热更加均匀；风速决定了食物的上色和口感细腻程度，档位越多，适用烹饪的范围越广；
9、支持中文等九种语言，使用范围广。
10、具备快速排气功能，快速排除烤箱内部湿气和烟气；
11、具备自动恢复功能，如遇突然断电等非正常关机情况，在60min内重新开机，烤箱将自动恢复关机前的烹饪步骤并自动开始烹饪，无需人为恢复；
12、配备自动旋转清洗臂，具备全自动清洗功能，自动抽取清洗剂，360°无死角冲洗，三个清洗等级，五个清洗步骤，无须看管，省时省力；
13、双级门把手，两级开门安全防护设计，一级开门，烤箱停止工作，排出部分高温蒸汽和热气，二级开门，防止高温蒸汽和热气直接冲脸；
14、烹饪速度快，操作简单，让厨师更专业，无需监管和查看，可同时烹饪多种不同菜式，提高烹饪效率，减少成本、节省时间和场地；
15、配备意大利原装进口食物探针；
16、配备意大利原装进口软水器；                         </t>
  </si>
  <si>
    <t>十盘万能蒸烤箱底座</t>
  </si>
  <si>
    <t>900*780*680mm</t>
  </si>
  <si>
    <t xml:space="preserve">说  明：采用食品级SUS304不锈钢磨砂板
台  面：δ1.2mm不锈钢板
层  板：δ1.0mm不锈钢板
台脚通：δ1.2mm*51mm不锈钢连子弹脚                      </t>
  </si>
  <si>
    <t>DB07</t>
  </si>
  <si>
    <t>单头自然风矮汤炉</t>
  </si>
  <si>
    <t>600*800*600/650mm</t>
  </si>
  <si>
    <t xml:space="preserve">1.鼓风每个眼耗气量：液化气3KG/H，天然气 4立方/H；
2.单进气管径GN15 双进气管径GN25/无排水；
3.风机功率 单头180w双头280w；4.链接外径：单头GN15双头GN25；5.气源：液化气2800pa天然气2000pa 鼓风：调节流量阀；
6.不锈钢整体拉伸面板，防止烧坏面板，设计独具匠心；
7.低碳减排，一氧化碳排放低于国家标准；
8.燃烧稳定，火焰传递迅速，火焰状态清晰均匀；
9.铸钢炉盆设计，加隔热棉，轻便耐用。
10.带电子打火和熄火保护。                                 </t>
  </si>
  <si>
    <t>DB08</t>
  </si>
  <si>
    <t>2010*1100*800mm</t>
  </si>
  <si>
    <t>1.整体采用优质不锈钢制作；
2.台面厚度1.2mm，内衬4mm防水机制板并用1.2mm厚不锈钢板折成加强筋加固；
3.层板、底板、侧板及门面采用1.2mm厚不锈钢板制作；
4.底板、侧板下加装优质隔热板，棉下封0.8mm不锈钢板；
5.背板及门胆板不锈钢板厚1.2mm，中填充隔热棉；
6.加强筋厚度1.2mm；
7.配置不锈钢可调子弹脚；
8.配干发热线，可调式温控制。
9.微电脑触控开关依据GB4706.1-2005标准对泄露电流和电气强度进行检测，泄漏电流≤0.80mA，电气强度实验结果为未击穿，均合格。依据GB/T2423.2-2008对微电脑触控开关进行高温（+110℃的环境中通电工作4h）和GB/T2423.1-2008低温（-40℃的环境中通电工作4h）测试，检验结果为样品外观均无明显异常，样品电气结构及功能正常。对微电脑触控开关进行阻燃测试，检验结果为样品起燃时间3s就熄灭，掉落下的样品没有使海绵起燃，阻燃等级符合V-0。</t>
  </si>
  <si>
    <t>DB09</t>
  </si>
  <si>
    <t>9850*400*1300mm</t>
  </si>
  <si>
    <t>DB10</t>
  </si>
  <si>
    <t>DB11</t>
  </si>
  <si>
    <t>DB12</t>
  </si>
  <si>
    <t>DB13</t>
  </si>
  <si>
    <t>1800*400*600mm</t>
  </si>
  <si>
    <t>DB14</t>
  </si>
  <si>
    <t>DB15</t>
  </si>
  <si>
    <t>DB16</t>
  </si>
  <si>
    <t xml:space="preserve">说明：功率：1KW/220V
1.全不锈钢结构设计，美观、易清洁
2.紫外线消毒，自动关断消毒
3.消毒时间可以方便的调节
4.上面毛巾消毒，下面刀具、砧板消毒，上掀门设计。         </t>
  </si>
  <si>
    <t>DB17</t>
  </si>
  <si>
    <t>DB18</t>
  </si>
  <si>
    <t>DB19</t>
  </si>
  <si>
    <t>11445*1400*550mm</t>
  </si>
  <si>
    <t>m2</t>
  </si>
  <si>
    <t>采用304，壁厚1.2mm不锈钢</t>
  </si>
  <si>
    <t>11445*2000mm</t>
  </si>
  <si>
    <t>DB20</t>
  </si>
  <si>
    <t>11045*300*300mm</t>
  </si>
  <si>
    <t>DC</t>
  </si>
  <si>
    <t>三层调料库</t>
  </si>
  <si>
    <t>DC01</t>
  </si>
  <si>
    <t>DC02</t>
  </si>
  <si>
    <t xml:space="preserve">采用食品级SUS304不锈钢磨砂板
层板厚1.2mm不锈钢；
加强筋厚1.0mmU型；
脚管用厚1.0mm*38mm不锈钢圆管；
配可调重力子弹脚。                              </t>
  </si>
  <si>
    <t>大堂吧自助餐休闲区厨房设备清单报价明细表</t>
  </si>
  <si>
    <t>咖啡机</t>
  </si>
  <si>
    <t>320*350*335mm</t>
  </si>
  <si>
    <t>额定功率（W）：2800W
额定电压（V）：220V
水箱容积（L）：1.9L及以上
电源线长度（m）：1.0m
自动过滤；20Bar高压；自动收渣；智能控杯；豆粉双用；独立热水功能；无管道系统；一键制作；奶泡绵密度调节；研磨；可拆卸萃取器；双锅炉设计；可拆卸滴水盘；自动开关机；泡奶系统：半自动；研磨档位：30档</t>
  </si>
  <si>
    <t>大堂吧</t>
  </si>
  <si>
    <t>厨房</t>
  </si>
  <si>
    <t>甜品展示柜</t>
  </si>
  <si>
    <t>1500*680*1170mm</t>
  </si>
  <si>
    <t>电压220V
功率0.5Kw
产品用途蛋糕点心甜品保鲜冷藏展示
外形尺寸1500*680*1170mm</t>
  </si>
  <si>
    <t>微波炉</t>
  </si>
  <si>
    <t>434*330*242mm</t>
  </si>
  <si>
    <t>微波功率：700W
容量：17L
额定电压：220V
额定频率：50Hz
产品净重：10kg</t>
  </si>
  <si>
    <t>3、4楼餐厅</t>
  </si>
  <si>
    <t>餐锅（长）</t>
  </si>
  <si>
    <t>575*450*230mm</t>
  </si>
  <si>
    <t>个</t>
  </si>
  <si>
    <r>
      <rPr>
        <sz val="14"/>
        <rFont val="宋体"/>
        <charset val="134"/>
      </rPr>
      <t>采用食品级SUS304不锈钢</t>
    </r>
    <r>
      <rPr>
        <sz val="14"/>
        <rFont val="Calibri"/>
        <charset val="134"/>
      </rPr>
      <t>δ</t>
    </r>
    <r>
      <rPr>
        <sz val="14"/>
        <rFont val="宋体"/>
        <charset val="134"/>
      </rPr>
      <t xml:space="preserve">2.0mm，不锈钢板8K抛光工艺
光环跳动科技屏，童锁，温度记忆;
开合柔顺静音，杜绝震顾抖动;
开合测试20万次以上，超长使用寿命。多重机械和电子限位，防坠防夹、防干烧，防过热，防触电等保护装置
避障警报功能，遇阻警报5秒，智能判断、智能恢复;      
增设手动助推开合装置;
内置健能体，断电保温2小时以上，安全可靠，绿色环保;(节能:30%+)；                                                  
冷凝水外溢工艺，三层隔热防烫工艺;                           
容量8.5L
</t>
    </r>
  </si>
  <si>
    <t>餐锅（圆）</t>
  </si>
  <si>
    <t>450*535*230mm</t>
  </si>
  <si>
    <r>
      <rPr>
        <sz val="14"/>
        <rFont val="宋体"/>
        <charset val="134"/>
      </rPr>
      <t>采用食品级SUS304不锈钢</t>
    </r>
    <r>
      <rPr>
        <sz val="14"/>
        <rFont val="Calibri"/>
        <charset val="134"/>
      </rPr>
      <t>δ</t>
    </r>
    <r>
      <rPr>
        <sz val="14"/>
        <rFont val="宋体"/>
        <charset val="134"/>
      </rPr>
      <t xml:space="preserve">2.0mm，不锈钢板8K抛光工艺
光环跳动科技屏，童锁，温度记忆;
开合柔顺静音，杜绝震顾抖动;
开合测试20万次以上，超长使用寿命。多重机械和电子限位，防坠防夹、防干烧，防过热，防触电等保护装置
避障警报功能，遇阻警报5秒，智能判断、智能恢复;      
增设手动助推开合装置;
内置健能体，断电保温2小时以上，安全可靠，绿色环保;(节能:30%+)；                                                 
冷凝水外溢工艺，三层隔热防烫工艺; 
容量6L  
</t>
    </r>
  </si>
  <si>
    <t xml:space="preserve">汤锅 </t>
  </si>
  <si>
    <t>360*450*350mm</t>
  </si>
  <si>
    <r>
      <rPr>
        <sz val="14"/>
        <rFont val="宋体"/>
        <charset val="134"/>
      </rPr>
      <t>采用食品级SUS304不锈钢</t>
    </r>
    <r>
      <rPr>
        <sz val="14"/>
        <rFont val="Calibri"/>
        <charset val="134"/>
      </rPr>
      <t>δ</t>
    </r>
    <r>
      <rPr>
        <sz val="14"/>
        <rFont val="宋体"/>
        <charset val="134"/>
      </rPr>
      <t xml:space="preserve">2.0mm不锈钢板8K抛光工艺
光环跳动科技屏，童锁，温度记忆;
开合柔顺静音，杜绝震顾抖动;
开合测试20万次以上，超长使用寿命。多重机械和电子限位，防坠防夹、防干烧，防过热，防触电等保护装置
避障警报功能，遇阻警报5秒，智能判断、智能恢复;      增设手动助推开合装置;
内置健能体，断电保温2小时以上，安全可靠，绿色环保;(节能:30%+)；                                                  
冷凝水外溢工艺，三层隔热防烫工艺;                        
容量:11L
</t>
    </r>
  </si>
  <si>
    <t>电砂锅</t>
  </si>
  <si>
    <t>320*290mm</t>
  </si>
  <si>
    <t xml:space="preserve">材质：陶瓷                                         内胆材质：瓷晶内胆                                        电炖锅功能：煲汤                                           预约定时：0-12小时 定时功能                               控制方式：机械式                                         显示方式：液晶显示                                          容量：6L                                                  </t>
  </si>
  <si>
    <t>杯框车</t>
  </si>
  <si>
    <t>540*540*800mm</t>
  </si>
  <si>
    <t>高强度PP塑料一体成型，                             
尼龙万向轮，                                             
耐用灵活，                                                
承载力好。</t>
  </si>
  <si>
    <t>卡其炉</t>
  </si>
  <si>
    <t>334*274*94mm</t>
  </si>
  <si>
    <t>过压防爆装置保障安全，合金炉芯耐高温、防腐蚀，环形多孔出火+聚能纯蓝火焰</t>
  </si>
  <si>
    <t>暖碟机</t>
  </si>
  <si>
    <t>980*450*980mm</t>
  </si>
  <si>
    <t>功率：380w*2
电压：220V-240V
每头可容纳70-100个瓷盘，适用于15-30厘米直径的瓷盘，瓷盘承受力可有折半弹簧自行调节</t>
  </si>
  <si>
    <t>回收餐具区（不锈钢）</t>
  </si>
  <si>
    <t>2000*800*800mm</t>
  </si>
  <si>
    <r>
      <rPr>
        <sz val="14"/>
        <color theme="1"/>
        <rFont val="宋体"/>
        <charset val="134"/>
      </rPr>
      <t>说    明：采用食品级SUS304不锈钢磨砂板、落水器及拦渣片
台    面：</t>
    </r>
    <r>
      <rPr>
        <sz val="14"/>
        <color theme="1"/>
        <rFont val="Calibri"/>
        <charset val="161"/>
      </rPr>
      <t>δ</t>
    </r>
    <r>
      <rPr>
        <sz val="14"/>
        <color theme="1"/>
        <rFont val="宋体"/>
        <charset val="134"/>
      </rPr>
      <t>1.2mm不锈钢板
星 盆 兜：</t>
    </r>
    <r>
      <rPr>
        <sz val="14"/>
        <color theme="1"/>
        <rFont val="Calibri"/>
        <charset val="161"/>
      </rPr>
      <t>δ</t>
    </r>
    <r>
      <rPr>
        <sz val="14"/>
        <color theme="1"/>
        <rFont val="宋体"/>
        <charset val="134"/>
      </rPr>
      <t>1.0mm不锈钢板
台 脚 通：</t>
    </r>
    <r>
      <rPr>
        <sz val="14"/>
        <color theme="1"/>
        <rFont val="Calibri"/>
        <charset val="161"/>
      </rPr>
      <t>δ</t>
    </r>
    <r>
      <rPr>
        <sz val="14"/>
        <color theme="1"/>
        <rFont val="宋体"/>
        <charset val="134"/>
      </rPr>
      <t>1.0mm*</t>
    </r>
    <r>
      <rPr>
        <sz val="14"/>
        <color theme="1"/>
        <rFont val="Calibri"/>
        <charset val="161"/>
      </rPr>
      <t>φ</t>
    </r>
    <r>
      <rPr>
        <sz val="14"/>
        <color theme="1"/>
        <rFont val="宋体"/>
        <charset val="134"/>
      </rPr>
      <t>38mm不锈钢连调节脚  
横 脚 通：</t>
    </r>
    <r>
      <rPr>
        <sz val="14"/>
        <color theme="1"/>
        <rFont val="Calibri"/>
        <charset val="161"/>
      </rPr>
      <t>δ</t>
    </r>
    <r>
      <rPr>
        <sz val="14"/>
        <color theme="1"/>
        <rFont val="宋体"/>
        <charset val="134"/>
      </rPr>
      <t>25mm不锈钢管</t>
    </r>
  </si>
  <si>
    <t>收餐车</t>
  </si>
  <si>
    <t>1250*600*1550mm</t>
  </si>
  <si>
    <t>辆</t>
  </si>
  <si>
    <r>
      <rPr>
        <sz val="14"/>
        <rFont val="宋体"/>
        <charset val="134"/>
      </rPr>
      <t>整体采用SUS304不锈钢制作，平板厚度1.2mm；
立柱采用</t>
    </r>
    <r>
      <rPr>
        <sz val="14"/>
        <rFont val="Calibri"/>
        <charset val="134"/>
      </rPr>
      <t>φ</t>
    </r>
    <r>
      <rPr>
        <sz val="14"/>
        <rFont val="宋体"/>
        <charset val="134"/>
      </rPr>
      <t>48mm，1.0mm厚不锈钢圆管；
配不锈钢可调子弹脚。</t>
    </r>
  </si>
  <si>
    <t>留样冰箱</t>
  </si>
  <si>
    <t>630*760*1950mm</t>
  </si>
  <si>
    <t>功能冷藏
制冷方式直冷
电压：220V
最大容积300L 节能省电，高性能压缩机，全发泡保温</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</si>
</sst>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Red]\(#,##0\)"/>
  </numFmts>
  <fonts count="46">
    <font>
      <sz val="11"/>
      <color theme="1"/>
      <name val="宋体"/>
      <charset val="134"/>
      <scheme val="minor"/>
    </font>
    <font>
      <b/>
      <sz val="14"/>
      <color theme="1"/>
      <name val="宋体"/>
      <charset val="134"/>
    </font>
    <font>
      <sz val="14"/>
      <color theme="1"/>
      <name val="宋体"/>
      <charset val="134"/>
    </font>
    <font>
      <sz val="14"/>
      <color theme="1"/>
      <name val="宋体"/>
      <charset val="134"/>
      <scheme val="minor"/>
    </font>
    <font>
      <sz val="12"/>
      <color theme="1"/>
      <name val="宋体"/>
      <charset val="134"/>
    </font>
    <font>
      <b/>
      <sz val="20"/>
      <color theme="1"/>
      <name val="宋体"/>
      <charset val="134"/>
    </font>
    <font>
      <b/>
      <sz val="12"/>
      <color theme="1"/>
      <name val="宋体"/>
      <charset val="134"/>
    </font>
    <font>
      <sz val="14"/>
      <color theme="1"/>
      <name val="方正黑体_GBK"/>
      <charset val="134"/>
    </font>
    <font>
      <sz val="14"/>
      <name val="宋体"/>
      <charset val="134"/>
    </font>
    <font>
      <sz val="14"/>
      <name val="方正黑体_GBK"/>
      <charset val="134"/>
    </font>
    <font>
      <sz val="20"/>
      <color theme="1"/>
      <name val="宋体"/>
      <charset val="134"/>
      <scheme val="minor"/>
    </font>
    <font>
      <sz val="12"/>
      <color theme="1"/>
      <name val="宋体"/>
      <charset val="134"/>
      <scheme val="minor"/>
    </font>
    <font>
      <sz val="14"/>
      <color rgb="FFFF0000"/>
      <name val="宋体"/>
      <charset val="134"/>
    </font>
    <font>
      <sz val="11"/>
      <color theme="1"/>
      <name val="宋体"/>
      <charset val="134"/>
    </font>
    <font>
      <b/>
      <sz val="14"/>
      <name val="宋体"/>
      <charset val="134"/>
      <scheme val="minor"/>
    </font>
    <font>
      <sz val="14"/>
      <name val="楷体"/>
      <charset val="134"/>
    </font>
    <font>
      <b/>
      <sz val="20"/>
      <color theme="1"/>
      <name val="宋体"/>
      <charset val="134"/>
      <scheme val="minor"/>
    </font>
    <font>
      <sz val="14"/>
      <name val="宋体"/>
      <charset val="134"/>
      <scheme val="minor"/>
    </font>
    <font>
      <sz val="11"/>
      <color indexed="8"/>
      <name val="宋体"/>
      <charset val="134"/>
    </font>
    <font>
      <b/>
      <sz val="14"/>
      <color indexed="8"/>
      <name val="宋体"/>
      <charset val="134"/>
    </font>
    <font>
      <b/>
      <sz val="18"/>
      <color rgb="FF000000"/>
      <name val="楷体"/>
      <charset val="134"/>
    </font>
    <font>
      <b/>
      <sz val="20"/>
      <color indexed="8"/>
      <name val="楷体"/>
      <charset val="134"/>
    </font>
    <font>
      <b/>
      <sz val="14"/>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14"/>
      <name val="Calibri"/>
      <charset val="134"/>
    </font>
    <font>
      <sz val="14"/>
      <color theme="1"/>
      <name val="Calibri"/>
      <charset val="161"/>
    </font>
    <font>
      <strike/>
      <sz val="14"/>
      <color theme="1"/>
      <name val="宋体"/>
      <charset val="134"/>
    </font>
  </fonts>
  <fills count="36">
    <fill>
      <patternFill patternType="none"/>
    </fill>
    <fill>
      <patternFill patternType="gray125"/>
    </fill>
    <fill>
      <patternFill patternType="solid">
        <fgColor theme="0"/>
        <bgColor indexed="62"/>
      </patternFill>
    </fill>
    <fill>
      <patternFill patternType="solid">
        <fgColor theme="0"/>
        <bgColor indexed="64"/>
      </patternFill>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2" fontId="0" fillId="0" borderId="0" applyFont="0" applyFill="0" applyBorder="0" applyAlignment="0" applyProtection="0">
      <alignment vertical="center"/>
    </xf>
    <xf numFmtId="0" fontId="23" fillId="5" borderId="0" applyNumberFormat="0" applyBorder="0" applyAlignment="0" applyProtection="0">
      <alignment vertical="center"/>
    </xf>
    <xf numFmtId="0" fontId="24" fillId="6"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3" fillId="7" borderId="0" applyNumberFormat="0" applyBorder="0" applyAlignment="0" applyProtection="0">
      <alignment vertical="center"/>
    </xf>
    <xf numFmtId="0" fontId="25" fillId="8" borderId="0" applyNumberFormat="0" applyBorder="0" applyAlignment="0" applyProtection="0">
      <alignment vertical="center"/>
    </xf>
    <xf numFmtId="43" fontId="0" fillId="0" borderId="0" applyFont="0" applyFill="0" applyBorder="0" applyAlignment="0" applyProtection="0">
      <alignment vertical="center"/>
    </xf>
    <xf numFmtId="0" fontId="26" fillId="9" borderId="0" applyNumberFormat="0" applyBorder="0" applyAlignment="0" applyProtection="0">
      <alignment vertical="center"/>
    </xf>
    <xf numFmtId="0" fontId="27" fillId="0" borderId="0" applyNumberFormat="0" applyFill="0" applyBorder="0" applyAlignment="0" applyProtection="0">
      <alignment vertical="center"/>
    </xf>
    <xf numFmtId="9" fontId="0" fillId="0" borderId="0" applyFont="0" applyFill="0" applyBorder="0" applyAlignment="0" applyProtection="0">
      <alignment vertical="center"/>
    </xf>
    <xf numFmtId="0" fontId="28" fillId="0" borderId="0" applyNumberFormat="0" applyFill="0" applyBorder="0" applyAlignment="0" applyProtection="0">
      <alignment vertical="center"/>
    </xf>
    <xf numFmtId="0" fontId="18" fillId="0" borderId="0">
      <alignment vertical="center"/>
    </xf>
    <xf numFmtId="0" fontId="0" fillId="10" borderId="9" applyNumberFormat="0" applyFont="0" applyAlignment="0" applyProtection="0">
      <alignment vertical="center"/>
    </xf>
    <xf numFmtId="0" fontId="26" fillId="11" borderId="0" applyNumberFormat="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10" applyNumberFormat="0" applyFill="0" applyAlignment="0" applyProtection="0">
      <alignment vertical="center"/>
    </xf>
    <xf numFmtId="0" fontId="34" fillId="0" borderId="10" applyNumberFormat="0" applyFill="0" applyAlignment="0" applyProtection="0">
      <alignment vertical="center"/>
    </xf>
    <xf numFmtId="0" fontId="26" fillId="12" borderId="0" applyNumberFormat="0" applyBorder="0" applyAlignment="0" applyProtection="0">
      <alignment vertical="center"/>
    </xf>
    <xf numFmtId="0" fontId="29" fillId="0" borderId="11" applyNumberFormat="0" applyFill="0" applyAlignment="0" applyProtection="0">
      <alignment vertical="center"/>
    </xf>
    <xf numFmtId="0" fontId="26" fillId="13" borderId="0" applyNumberFormat="0" applyBorder="0" applyAlignment="0" applyProtection="0">
      <alignment vertical="center"/>
    </xf>
    <xf numFmtId="0" fontId="35" fillId="14" borderId="12" applyNumberFormat="0" applyAlignment="0" applyProtection="0">
      <alignment vertical="center"/>
    </xf>
    <xf numFmtId="0" fontId="36" fillId="14" borderId="8" applyNumberFormat="0" applyAlignment="0" applyProtection="0">
      <alignment vertical="center"/>
    </xf>
    <xf numFmtId="0" fontId="37" fillId="15" borderId="13" applyNumberFormat="0" applyAlignment="0" applyProtection="0">
      <alignment vertical="center"/>
    </xf>
    <xf numFmtId="0" fontId="23" fillId="16" borderId="0" applyNumberFormat="0" applyBorder="0" applyAlignment="0" applyProtection="0">
      <alignment vertical="center"/>
    </xf>
    <xf numFmtId="0" fontId="26" fillId="17" borderId="0" applyNumberFormat="0" applyBorder="0" applyAlignment="0" applyProtection="0">
      <alignment vertical="center"/>
    </xf>
    <xf numFmtId="0" fontId="38" fillId="0" borderId="14" applyNumberFormat="0" applyFill="0" applyAlignment="0" applyProtection="0">
      <alignment vertical="center"/>
    </xf>
    <xf numFmtId="0" fontId="39" fillId="0" borderId="15" applyNumberFormat="0" applyFill="0" applyAlignment="0" applyProtection="0">
      <alignment vertical="center"/>
    </xf>
    <xf numFmtId="0" fontId="40" fillId="18" borderId="0" applyNumberFormat="0" applyBorder="0" applyAlignment="0" applyProtection="0">
      <alignment vertical="center"/>
    </xf>
    <xf numFmtId="0" fontId="41" fillId="19" borderId="0" applyNumberFormat="0" applyBorder="0" applyAlignment="0" applyProtection="0">
      <alignment vertical="center"/>
    </xf>
    <xf numFmtId="0" fontId="23" fillId="20" borderId="0" applyNumberFormat="0" applyBorder="0" applyAlignment="0" applyProtection="0">
      <alignment vertical="center"/>
    </xf>
    <xf numFmtId="0" fontId="26"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6" fillId="30" borderId="0" applyNumberFormat="0" applyBorder="0" applyAlignment="0" applyProtection="0">
      <alignment vertical="center"/>
    </xf>
    <xf numFmtId="0" fontId="23" fillId="31" borderId="0" applyNumberFormat="0" applyBorder="0" applyAlignment="0" applyProtection="0">
      <alignment vertical="center"/>
    </xf>
    <xf numFmtId="0" fontId="26" fillId="32" borderId="0" applyNumberFormat="0" applyBorder="0" applyAlignment="0" applyProtection="0">
      <alignment vertical="center"/>
    </xf>
    <xf numFmtId="0" fontId="26" fillId="33" borderId="0" applyNumberFormat="0" applyBorder="0" applyAlignment="0" applyProtection="0">
      <alignment vertical="center"/>
    </xf>
    <xf numFmtId="0" fontId="18" fillId="0" borderId="0">
      <alignment vertical="center"/>
    </xf>
    <xf numFmtId="0" fontId="23" fillId="34" borderId="0" applyNumberFormat="0" applyBorder="0" applyAlignment="0" applyProtection="0">
      <alignment vertical="center"/>
    </xf>
    <xf numFmtId="0" fontId="26" fillId="35" borderId="0" applyNumberFormat="0" applyBorder="0" applyAlignment="0" applyProtection="0">
      <alignment vertical="center"/>
    </xf>
    <xf numFmtId="0" fontId="42" fillId="0" borderId="0"/>
    <xf numFmtId="0" fontId="42" fillId="0" borderId="0">
      <alignment vertical="center"/>
    </xf>
    <xf numFmtId="0" fontId="42" fillId="0" borderId="0"/>
    <xf numFmtId="0" fontId="42" fillId="0" borderId="0"/>
  </cellStyleXfs>
  <cellXfs count="108">
    <xf numFmtId="0" fontId="0" fillId="0" borderId="0" xfId="0">
      <alignment vertical="center"/>
    </xf>
    <xf numFmtId="0" fontId="0" fillId="0" borderId="0" xfId="0" applyAlignment="1">
      <alignment horizontal="center" vertical="center"/>
    </xf>
    <xf numFmtId="0" fontId="1" fillId="0" borderId="0" xfId="0" applyFont="1" applyFill="1" applyAlignment="1">
      <alignment horizontal="center" vertical="center"/>
    </xf>
    <xf numFmtId="0" fontId="2" fillId="0" borderId="0" xfId="0" applyFont="1" applyAlignment="1">
      <alignment horizontal="center" vertical="center"/>
    </xf>
    <xf numFmtId="0" fontId="3" fillId="0" borderId="0" xfId="0" applyFont="1" applyAlignment="1">
      <alignment horizontal="center" vertical="center"/>
    </xf>
    <xf numFmtId="0" fontId="4" fillId="0" borderId="0" xfId="0" applyFont="1" applyAlignment="1">
      <alignment horizontal="center" vertical="center"/>
    </xf>
    <xf numFmtId="176" fontId="0" fillId="0" borderId="0" xfId="0" applyNumberFormat="1" applyAlignment="1">
      <alignment horizontal="center" vertical="center"/>
    </xf>
    <xf numFmtId="0" fontId="0" fillId="0" borderId="0" xfId="0" applyAlignment="1">
      <alignment horizontal="left" vertical="center"/>
    </xf>
    <xf numFmtId="0" fontId="5" fillId="0" borderId="1" xfId="0" applyFont="1" applyBorder="1" applyAlignment="1">
      <alignment horizontal="center" vertical="center"/>
    </xf>
    <xf numFmtId="0" fontId="5" fillId="0" borderId="1" xfId="0" applyFont="1" applyFill="1" applyBorder="1" applyAlignment="1">
      <alignment horizontal="center" vertical="center"/>
    </xf>
    <xf numFmtId="176" fontId="6" fillId="0" borderId="1" xfId="0" applyNumberFormat="1" applyFont="1" applyBorder="1" applyAlignment="1">
      <alignment horizontal="center" vertical="center"/>
    </xf>
    <xf numFmtId="176" fontId="5" fillId="0" borderId="1" xfId="0" applyNumberFormat="1" applyFont="1" applyBorder="1" applyAlignment="1">
      <alignment horizontal="center" vertical="center"/>
    </xf>
    <xf numFmtId="0" fontId="5" fillId="0" borderId="1" xfId="0" applyFont="1" applyBorder="1" applyAlignment="1">
      <alignment horizontal="left" vertical="center"/>
    </xf>
    <xf numFmtId="0" fontId="1" fillId="0" borderId="1" xfId="51" applyFont="1" applyFill="1" applyBorder="1" applyAlignment="1" applyProtection="1">
      <alignment horizontal="center" vertical="center" wrapText="1"/>
      <protection locked="0"/>
    </xf>
    <xf numFmtId="176" fontId="1" fillId="0" borderId="1" xfId="51" applyNumberFormat="1" applyFont="1" applyFill="1" applyBorder="1" applyAlignment="1" applyProtection="1">
      <alignment horizontal="center" vertical="center" wrapText="1"/>
      <protection locked="0"/>
    </xf>
    <xf numFmtId="0" fontId="2"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176" fontId="8" fillId="0" borderId="1" xfId="0" applyNumberFormat="1" applyFont="1" applyFill="1" applyBorder="1" applyAlignment="1">
      <alignment horizontal="center" vertical="center" wrapText="1"/>
    </xf>
    <xf numFmtId="176" fontId="2" fillId="0" borderId="1" xfId="0" applyNumberFormat="1" applyFont="1" applyBorder="1" applyAlignment="1">
      <alignment horizontal="center" vertical="center" wrapText="1"/>
    </xf>
    <xf numFmtId="0" fontId="8" fillId="0" borderId="1" xfId="0" applyFont="1" applyFill="1" applyBorder="1" applyAlignment="1">
      <alignment horizontal="left" vertical="center" wrapText="1"/>
    </xf>
    <xf numFmtId="176" fontId="2" fillId="0" borderId="1" xfId="0" applyNumberFormat="1" applyFont="1" applyBorder="1" applyAlignment="1">
      <alignment horizontal="center" vertical="center"/>
    </xf>
    <xf numFmtId="0" fontId="2" fillId="0" borderId="1" xfId="0" applyFont="1" applyBorder="1" applyAlignment="1">
      <alignment horizontal="left" vertical="center" wrapText="1"/>
    </xf>
    <xf numFmtId="49" fontId="9" fillId="2" borderId="1" xfId="0" applyNumberFormat="1" applyFont="1" applyFill="1" applyBorder="1" applyAlignment="1">
      <alignment horizontal="center" vertical="center" wrapText="1"/>
    </xf>
    <xf numFmtId="0" fontId="9" fillId="3" borderId="1" xfId="0" applyFont="1" applyFill="1" applyBorder="1" applyAlignment="1">
      <alignment horizontal="center" vertical="center"/>
    </xf>
    <xf numFmtId="0" fontId="9"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176" fontId="8" fillId="4" borderId="1" xfId="54" applyNumberFormat="1" applyFont="1" applyFill="1" applyBorder="1" applyAlignment="1">
      <alignment horizontal="center" vertical="center" wrapText="1"/>
    </xf>
    <xf numFmtId="0" fontId="8" fillId="4" borderId="1" xfId="54" applyFont="1" applyFill="1" applyBorder="1" applyAlignment="1">
      <alignment horizontal="left" vertical="center" wrapText="1"/>
    </xf>
    <xf numFmtId="0" fontId="8" fillId="0" borderId="0" xfId="0" applyFont="1" applyFill="1" applyAlignment="1">
      <alignment horizontal="left" vertical="center" wrapText="1"/>
    </xf>
    <xf numFmtId="176" fontId="3" fillId="0" borderId="1" xfId="0" applyNumberFormat="1" applyFont="1" applyBorder="1" applyAlignment="1">
      <alignment horizontal="center" vertical="center"/>
    </xf>
    <xf numFmtId="0" fontId="7" fillId="0" borderId="1" xfId="0"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0" fontId="2" fillId="0" borderId="1" xfId="0" applyFont="1" applyFill="1" applyBorder="1" applyAlignment="1">
      <alignment horizontal="left" vertical="center" wrapText="1"/>
    </xf>
    <xf numFmtId="0" fontId="3" fillId="0" borderId="1" xfId="0" applyFont="1" applyFill="1" applyBorder="1" applyAlignment="1">
      <alignment horizontal="center" vertical="center"/>
    </xf>
    <xf numFmtId="176" fontId="8" fillId="0" borderId="1" xfId="0" applyNumberFormat="1" applyFont="1" applyFill="1" applyBorder="1" applyAlignment="1" applyProtection="1">
      <alignment horizontal="center" vertical="center" wrapText="1"/>
      <protection locked="0"/>
    </xf>
    <xf numFmtId="49" fontId="8" fillId="0" borderId="2" xfId="0" applyNumberFormat="1" applyFont="1" applyFill="1" applyBorder="1" applyAlignment="1" applyProtection="1">
      <alignment horizontal="left" vertical="center" wrapText="1"/>
      <protection locked="0"/>
    </xf>
    <xf numFmtId="49" fontId="8" fillId="0" borderId="1" xfId="0" applyNumberFormat="1" applyFont="1" applyFill="1" applyBorder="1" applyAlignment="1" applyProtection="1">
      <alignment horizontal="left" vertical="center" wrapText="1"/>
      <protection locked="0"/>
    </xf>
    <xf numFmtId="0" fontId="3" fillId="0" borderId="1" xfId="0" applyFont="1" applyBorder="1" applyAlignment="1">
      <alignment horizontal="center" vertical="center"/>
    </xf>
    <xf numFmtId="0" fontId="3" fillId="0" borderId="1" xfId="0" applyFont="1" applyBorder="1" applyAlignment="1">
      <alignment horizontal="left" vertical="center"/>
    </xf>
    <xf numFmtId="0" fontId="10" fillId="0" borderId="1" xfId="0" applyFont="1" applyBorder="1" applyAlignment="1">
      <alignment horizontal="left" vertical="top" wrapText="1"/>
    </xf>
    <xf numFmtId="0" fontId="10" fillId="0" borderId="1" xfId="0" applyFont="1" applyFill="1" applyBorder="1" applyAlignment="1">
      <alignment horizontal="left" vertical="top" wrapText="1"/>
    </xf>
    <xf numFmtId="176" fontId="11" fillId="0" borderId="1" xfId="0" applyNumberFormat="1" applyFont="1" applyBorder="1" applyAlignment="1">
      <alignment horizontal="left" vertical="top" wrapText="1"/>
    </xf>
    <xf numFmtId="176" fontId="10" fillId="0" borderId="1" xfId="0" applyNumberFormat="1" applyFont="1" applyBorder="1" applyAlignment="1">
      <alignment horizontal="left" vertical="top" wrapText="1"/>
    </xf>
    <xf numFmtId="0" fontId="8" fillId="0" borderId="3" xfId="0" applyFont="1" applyFill="1" applyBorder="1" applyAlignment="1">
      <alignment horizontal="center" vertical="center" wrapText="1"/>
    </xf>
    <xf numFmtId="0" fontId="2" fillId="0" borderId="4" xfId="0" applyFont="1" applyBorder="1" applyAlignment="1">
      <alignment horizontal="center" vertical="center" wrapText="1"/>
    </xf>
    <xf numFmtId="177" fontId="9" fillId="0" borderId="1" xfId="53" applyNumberFormat="1" applyFont="1" applyBorder="1" applyAlignment="1">
      <alignment horizontal="center" vertical="center" wrapText="1"/>
    </xf>
    <xf numFmtId="0" fontId="3" fillId="0" borderId="4" xfId="0" applyFont="1" applyBorder="1" applyAlignment="1">
      <alignment horizontal="center" vertical="center"/>
    </xf>
    <xf numFmtId="0" fontId="4" fillId="0" borderId="0" xfId="0" applyFont="1">
      <alignment vertical="center"/>
    </xf>
    <xf numFmtId="0" fontId="2" fillId="0" borderId="0" xfId="0" applyFont="1">
      <alignment vertical="center"/>
    </xf>
    <xf numFmtId="0" fontId="2" fillId="0" borderId="0" xfId="0" applyFont="1" applyFill="1">
      <alignment vertical="center"/>
    </xf>
    <xf numFmtId="0" fontId="3" fillId="0" borderId="0" xfId="0" applyFont="1">
      <alignment vertical="center"/>
    </xf>
    <xf numFmtId="0" fontId="4" fillId="0" borderId="0" xfId="0" applyFont="1" applyFill="1" applyAlignment="1">
      <alignment horizontal="center" vertical="center" wrapText="1"/>
    </xf>
    <xf numFmtId="176" fontId="4" fillId="0" borderId="0" xfId="0" applyNumberFormat="1" applyFont="1" applyAlignment="1">
      <alignment horizontal="center" vertical="center" wrapText="1"/>
    </xf>
    <xf numFmtId="0" fontId="4" fillId="0" borderId="0" xfId="0" applyFont="1" applyAlignment="1">
      <alignment horizontal="left" vertical="center" wrapText="1"/>
    </xf>
    <xf numFmtId="0" fontId="6" fillId="0" borderId="1" xfId="0" applyFont="1" applyBorder="1" applyAlignment="1">
      <alignment horizontal="center" vertical="center"/>
    </xf>
    <xf numFmtId="0" fontId="1" fillId="0" borderId="1" xfId="0" applyFont="1" applyBorder="1" applyAlignment="1">
      <alignment horizontal="center" vertical="center" wrapText="1"/>
    </xf>
    <xf numFmtId="0" fontId="1" fillId="0" borderId="1" xfId="51" applyFont="1" applyFill="1" applyBorder="1" applyAlignment="1" applyProtection="1">
      <alignment horizontal="center" vertical="center"/>
      <protection locked="0"/>
    </xf>
    <xf numFmtId="176" fontId="8" fillId="0" borderId="1" xfId="0" applyNumberFormat="1" applyFont="1" applyBorder="1" applyAlignment="1">
      <alignment horizontal="center" vertical="center" wrapText="1"/>
    </xf>
    <xf numFmtId="0" fontId="2" fillId="0" borderId="2" xfId="0" applyFont="1" applyBorder="1" applyAlignment="1" applyProtection="1">
      <alignment horizontal="left" vertical="center" wrapText="1"/>
      <protection locked="0"/>
    </xf>
    <xf numFmtId="0" fontId="2" fillId="0" borderId="1" xfId="0" applyFont="1" applyBorder="1">
      <alignment vertical="center"/>
    </xf>
    <xf numFmtId="0" fontId="2" fillId="0" borderId="1" xfId="0" applyFont="1" applyFill="1" applyBorder="1">
      <alignment vertical="center"/>
    </xf>
    <xf numFmtId="0" fontId="2" fillId="0" borderId="1" xfId="0" applyFont="1" applyBorder="1" applyAlignment="1">
      <alignment horizontal="center" vertical="center"/>
    </xf>
    <xf numFmtId="176" fontId="12" fillId="0" borderId="1" xfId="0" applyNumberFormat="1" applyFont="1" applyBorder="1" applyAlignment="1">
      <alignment horizontal="center" vertical="center"/>
    </xf>
    <xf numFmtId="0" fontId="10" fillId="0" borderId="4" xfId="0" applyFont="1" applyBorder="1" applyAlignment="1">
      <alignment horizontal="left" vertical="top" wrapText="1"/>
    </xf>
    <xf numFmtId="0" fontId="10" fillId="0" borderId="5" xfId="0" applyFont="1" applyFill="1" applyBorder="1" applyAlignment="1">
      <alignment horizontal="left" vertical="top" wrapText="1"/>
    </xf>
    <xf numFmtId="0" fontId="10" fillId="0" borderId="5" xfId="0" applyFont="1" applyBorder="1" applyAlignment="1">
      <alignment horizontal="left" vertical="top" wrapText="1"/>
    </xf>
    <xf numFmtId="0" fontId="11" fillId="0" borderId="5" xfId="0" applyFont="1" applyBorder="1" applyAlignment="1">
      <alignment horizontal="left" vertical="top" wrapText="1"/>
    </xf>
    <xf numFmtId="0" fontId="12" fillId="0" borderId="0" xfId="0" applyFont="1">
      <alignment vertical="center"/>
    </xf>
    <xf numFmtId="0" fontId="13" fillId="0" borderId="0" xfId="0" applyFont="1" applyAlignment="1">
      <alignment horizontal="center" vertical="center"/>
    </xf>
    <xf numFmtId="176" fontId="13" fillId="0" borderId="0" xfId="0" applyNumberFormat="1" applyFont="1" applyAlignment="1">
      <alignment horizontal="center" vertical="center"/>
    </xf>
    <xf numFmtId="0" fontId="13" fillId="0" borderId="0" xfId="0" applyFont="1">
      <alignment vertical="center"/>
    </xf>
    <xf numFmtId="176" fontId="14" fillId="0" borderId="1" xfId="51" applyNumberFormat="1" applyFont="1" applyFill="1" applyBorder="1" applyAlignment="1" applyProtection="1">
      <alignment horizontal="center" vertical="center" wrapText="1"/>
      <protection locked="0"/>
    </xf>
    <xf numFmtId="176" fontId="15" fillId="0" borderId="1" xfId="0" applyNumberFormat="1" applyFont="1" applyFill="1" applyBorder="1" applyAlignment="1">
      <alignment horizontal="center" vertical="center" wrapText="1"/>
    </xf>
    <xf numFmtId="0" fontId="2" fillId="0" borderId="1" xfId="0" applyFont="1" applyBorder="1" applyAlignment="1" applyProtection="1">
      <alignment horizontal="left" vertical="center" wrapText="1"/>
      <protection locked="0"/>
    </xf>
    <xf numFmtId="0" fontId="12" fillId="0" borderId="1" xfId="0" applyFont="1" applyBorder="1">
      <alignment vertical="center"/>
    </xf>
    <xf numFmtId="0" fontId="2" fillId="0" borderId="4" xfId="0" applyFont="1" applyFill="1" applyBorder="1" applyAlignment="1">
      <alignment horizontal="center" vertical="center" wrapText="1"/>
    </xf>
    <xf numFmtId="0" fontId="2" fillId="0" borderId="1" xfId="0" applyFont="1" applyBorder="1" applyAlignment="1">
      <alignment vertical="center" wrapText="1"/>
    </xf>
    <xf numFmtId="0" fontId="10" fillId="0" borderId="1" xfId="0" applyFont="1" applyBorder="1" applyAlignment="1">
      <alignment horizontal="center" vertical="top" wrapText="1"/>
    </xf>
    <xf numFmtId="0" fontId="10" fillId="0" borderId="1" xfId="0" applyFont="1" applyBorder="1" applyAlignment="1">
      <alignment horizontal="center" vertical="center" wrapText="1"/>
    </xf>
    <xf numFmtId="0" fontId="2" fillId="0" borderId="4" xfId="0" applyFont="1" applyBorder="1" applyAlignment="1">
      <alignment horizontal="center" vertical="center"/>
    </xf>
    <xf numFmtId="0" fontId="11" fillId="0" borderId="0" xfId="0" applyFont="1">
      <alignment vertical="center"/>
    </xf>
    <xf numFmtId="0" fontId="11" fillId="0" borderId="0" xfId="0" applyFont="1" applyAlignment="1">
      <alignment horizontal="center" vertical="center"/>
    </xf>
    <xf numFmtId="0" fontId="11" fillId="0" borderId="0" xfId="0" applyFont="1" applyAlignment="1">
      <alignment horizontal="center" vertical="center" wrapText="1"/>
    </xf>
    <xf numFmtId="176" fontId="11" fillId="0" borderId="0" xfId="0" applyNumberFormat="1" applyFont="1" applyAlignment="1">
      <alignment horizontal="center" vertical="center" wrapText="1"/>
    </xf>
    <xf numFmtId="0" fontId="11" fillId="0" borderId="0" xfId="0" applyFont="1" applyAlignment="1">
      <alignment horizontal="left" vertical="center" wrapText="1"/>
    </xf>
    <xf numFmtId="0" fontId="16" fillId="0" borderId="1" xfId="0" applyFont="1" applyBorder="1" applyAlignment="1">
      <alignment horizontal="center" vertical="center"/>
    </xf>
    <xf numFmtId="0" fontId="14" fillId="0" borderId="1" xfId="51" applyFont="1" applyFill="1" applyBorder="1" applyAlignment="1" applyProtection="1">
      <alignment horizontal="center" vertical="center" wrapText="1"/>
      <protection locked="0"/>
    </xf>
    <xf numFmtId="0" fontId="14" fillId="0" borderId="1" xfId="0" applyFont="1" applyBorder="1" applyAlignment="1">
      <alignment horizontal="left" vertical="center" wrapText="1"/>
    </xf>
    <xf numFmtId="0" fontId="14" fillId="0" borderId="1" xfId="0" applyFont="1" applyBorder="1" applyAlignment="1">
      <alignment horizontal="center" vertical="center" wrapText="1"/>
    </xf>
    <xf numFmtId="0" fontId="17" fillId="0" borderId="1" xfId="0" applyFont="1" applyBorder="1" applyAlignment="1">
      <alignment horizontal="center" vertical="center" wrapText="1"/>
    </xf>
    <xf numFmtId="176" fontId="17" fillId="0" borderId="1" xfId="0" applyNumberFormat="1" applyFont="1" applyBorder="1" applyAlignment="1">
      <alignment horizontal="center" vertical="center" wrapText="1"/>
    </xf>
    <xf numFmtId="0" fontId="17" fillId="0" borderId="1" xfId="0" applyFont="1" applyBorder="1" applyAlignment="1">
      <alignment horizontal="left" vertical="center" wrapText="1"/>
    </xf>
    <xf numFmtId="0" fontId="3" fillId="0" borderId="6" xfId="0" applyFont="1" applyBorder="1" applyAlignment="1">
      <alignment horizontal="center" vertical="center"/>
    </xf>
    <xf numFmtId="0" fontId="3" fillId="0" borderId="6" xfId="0" applyFont="1" applyBorder="1" applyAlignment="1">
      <alignment horizontal="center" vertical="center" wrapText="1"/>
    </xf>
    <xf numFmtId="0" fontId="3" fillId="0" borderId="6" xfId="0" applyFont="1" applyBorder="1" applyAlignment="1">
      <alignment horizontal="left" vertical="center" wrapText="1"/>
    </xf>
    <xf numFmtId="0" fontId="17" fillId="0" borderId="4" xfId="0" applyFont="1" applyBorder="1" applyAlignment="1">
      <alignment horizontal="left" vertical="center" wrapText="1"/>
    </xf>
    <xf numFmtId="0" fontId="3" fillId="0" borderId="1" xfId="0" applyFont="1" applyBorder="1">
      <alignment vertical="center"/>
    </xf>
    <xf numFmtId="0" fontId="3" fillId="0" borderId="7" xfId="0" applyFont="1" applyBorder="1">
      <alignment vertical="center"/>
    </xf>
    <xf numFmtId="0" fontId="18" fillId="0" borderId="0" xfId="0" applyFont="1">
      <alignment vertical="center"/>
    </xf>
    <xf numFmtId="0" fontId="19" fillId="0" borderId="0" xfId="0" applyFont="1">
      <alignment vertical="center"/>
    </xf>
    <xf numFmtId="0" fontId="8" fillId="0" borderId="0" xfId="0" applyFont="1" applyAlignment="1">
      <alignment horizontal="center"/>
    </xf>
    <xf numFmtId="0" fontId="20" fillId="0" borderId="0" xfId="0" applyFont="1" applyAlignment="1">
      <alignment horizontal="center" vertical="center" wrapText="1"/>
    </xf>
    <xf numFmtId="0" fontId="21" fillId="0" borderId="0" xfId="0" applyFont="1" applyAlignment="1">
      <alignment horizontal="center" vertical="center" wrapText="1"/>
    </xf>
    <xf numFmtId="0" fontId="22" fillId="0" borderId="1" xfId="51" applyFont="1" applyFill="1" applyBorder="1" applyAlignment="1" applyProtection="1">
      <alignment horizontal="center" vertical="center" wrapText="1"/>
      <protection locked="0"/>
    </xf>
    <xf numFmtId="0" fontId="8" fillId="0" borderId="1" xfId="0" applyFont="1" applyBorder="1" applyAlignment="1">
      <alignment horizontal="center" vertical="center"/>
    </xf>
    <xf numFmtId="176" fontId="8" fillId="0" borderId="1" xfId="0" applyNumberFormat="1" applyFont="1" applyBorder="1" applyAlignment="1">
      <alignment horizontal="center"/>
    </xf>
    <xf numFmtId="0" fontId="0" fillId="0" borderId="0" xfId="0" applyAlignment="1">
      <alignment vertical="center" wrapText="1"/>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117" xfId="48"/>
    <cellStyle name="40% - 强调文字颜色 6" xfId="49" builtinId="51"/>
    <cellStyle name="60% - 强调文字颜色 6" xfId="50" builtinId="52"/>
    <cellStyle name="常规 2" xfId="51"/>
    <cellStyle name="常规 3" xfId="52"/>
    <cellStyle name="常规_Sheet1_1" xfId="53"/>
    <cellStyle name="常规_Sheet1_25" xfId="54"/>
  </cellStyles>
  <tableStyles count="0" defaultTableStyle="TableStyleMedium2"/>
  <colors>
    <mruColors>
      <color rgb="00FF0000"/>
      <color rgb="00FFFF00"/>
    </mruColors>
  </colors>
  <extLst>
    <ext xmlns:x14="http://schemas.microsoft.com/office/spreadsheetml/2009/9/main" uri="{EB79DEF2-80B8-43e5-95BD-54CBDDF9020C}">
      <x14:slicerStyles defaultSlicerStyle="SlicerStyleLight1"/>
    </ext>
  </extLst>
</styleSheet>
</file>

<file path=xl/_rels/cellimages.xml.rels><?xml version="1.0" encoding="UTF-8" standalone="yes"?>
<Relationships xmlns="http://schemas.openxmlformats.org/package/2006/relationships"><Relationship Id="rId9" Type="http://schemas.openxmlformats.org/officeDocument/2006/relationships/image" Target="media/image43.jpeg"/><Relationship Id="rId85" Type="http://schemas.openxmlformats.org/officeDocument/2006/relationships/image" Target="media/image119.jpeg"/><Relationship Id="rId84" Type="http://schemas.openxmlformats.org/officeDocument/2006/relationships/image" Target="media/image118.jpeg"/><Relationship Id="rId83" Type="http://schemas.openxmlformats.org/officeDocument/2006/relationships/image" Target="media/image117.jpeg"/><Relationship Id="rId82" Type="http://schemas.openxmlformats.org/officeDocument/2006/relationships/image" Target="media/image116.jpeg"/><Relationship Id="rId81" Type="http://schemas.openxmlformats.org/officeDocument/2006/relationships/image" Target="media/image115.jpeg"/><Relationship Id="rId80" Type="http://schemas.openxmlformats.org/officeDocument/2006/relationships/image" Target="media/image114.jpeg"/><Relationship Id="rId8" Type="http://schemas.openxmlformats.org/officeDocument/2006/relationships/image" Target="media/image42.jpeg"/><Relationship Id="rId79" Type="http://schemas.openxmlformats.org/officeDocument/2006/relationships/image" Target="media/image113.jpeg"/><Relationship Id="rId78" Type="http://schemas.openxmlformats.org/officeDocument/2006/relationships/image" Target="media/image112.png"/><Relationship Id="rId77" Type="http://schemas.openxmlformats.org/officeDocument/2006/relationships/image" Target="media/image111.jpeg"/><Relationship Id="rId76" Type="http://schemas.openxmlformats.org/officeDocument/2006/relationships/image" Target="media/image110.jpeg"/><Relationship Id="rId75" Type="http://schemas.openxmlformats.org/officeDocument/2006/relationships/image" Target="media/image109.jpeg"/><Relationship Id="rId74" Type="http://schemas.openxmlformats.org/officeDocument/2006/relationships/image" Target="media/image108.jpeg"/><Relationship Id="rId73" Type="http://schemas.openxmlformats.org/officeDocument/2006/relationships/image" Target="media/image107.jpeg"/><Relationship Id="rId72" Type="http://schemas.openxmlformats.org/officeDocument/2006/relationships/image" Target="media/image106.jpeg"/><Relationship Id="rId71" Type="http://schemas.openxmlformats.org/officeDocument/2006/relationships/image" Target="media/image105.jpeg"/><Relationship Id="rId70" Type="http://schemas.openxmlformats.org/officeDocument/2006/relationships/image" Target="media/image104.jpeg"/><Relationship Id="rId7" Type="http://schemas.openxmlformats.org/officeDocument/2006/relationships/image" Target="media/image41.jpeg"/><Relationship Id="rId69" Type="http://schemas.openxmlformats.org/officeDocument/2006/relationships/image" Target="media/image103.jpeg"/><Relationship Id="rId68" Type="http://schemas.openxmlformats.org/officeDocument/2006/relationships/image" Target="media/image102.jpeg"/><Relationship Id="rId67" Type="http://schemas.openxmlformats.org/officeDocument/2006/relationships/image" Target="media/image101.jpeg"/><Relationship Id="rId66" Type="http://schemas.openxmlformats.org/officeDocument/2006/relationships/image" Target="media/image100.jpeg"/><Relationship Id="rId65" Type="http://schemas.openxmlformats.org/officeDocument/2006/relationships/image" Target="media/image99.jpeg"/><Relationship Id="rId64" Type="http://schemas.openxmlformats.org/officeDocument/2006/relationships/image" Target="media/image98.jpeg"/><Relationship Id="rId63" Type="http://schemas.openxmlformats.org/officeDocument/2006/relationships/image" Target="media/image97.jpeg"/><Relationship Id="rId62" Type="http://schemas.openxmlformats.org/officeDocument/2006/relationships/image" Target="media/image96.jpeg"/><Relationship Id="rId61" Type="http://schemas.openxmlformats.org/officeDocument/2006/relationships/image" Target="media/image95.jpeg"/><Relationship Id="rId60" Type="http://schemas.openxmlformats.org/officeDocument/2006/relationships/image" Target="media/image94.jpeg"/><Relationship Id="rId6" Type="http://schemas.openxmlformats.org/officeDocument/2006/relationships/image" Target="media/image40.jpeg"/><Relationship Id="rId59" Type="http://schemas.openxmlformats.org/officeDocument/2006/relationships/image" Target="media/image93.jpeg"/><Relationship Id="rId58" Type="http://schemas.openxmlformats.org/officeDocument/2006/relationships/image" Target="media/image92.jpeg"/><Relationship Id="rId57" Type="http://schemas.openxmlformats.org/officeDocument/2006/relationships/image" Target="media/image91.jpeg"/><Relationship Id="rId56" Type="http://schemas.openxmlformats.org/officeDocument/2006/relationships/image" Target="media/image90.jpeg"/><Relationship Id="rId55" Type="http://schemas.openxmlformats.org/officeDocument/2006/relationships/image" Target="media/image89.jpeg"/><Relationship Id="rId54" Type="http://schemas.openxmlformats.org/officeDocument/2006/relationships/image" Target="media/image88.jpeg"/><Relationship Id="rId53" Type="http://schemas.openxmlformats.org/officeDocument/2006/relationships/image" Target="media/image87.jpeg"/><Relationship Id="rId52" Type="http://schemas.openxmlformats.org/officeDocument/2006/relationships/image" Target="media/image86.jpeg"/><Relationship Id="rId51" Type="http://schemas.openxmlformats.org/officeDocument/2006/relationships/image" Target="media/image85.jpeg"/><Relationship Id="rId50" Type="http://schemas.openxmlformats.org/officeDocument/2006/relationships/image" Target="media/image84.png"/><Relationship Id="rId5" Type="http://schemas.openxmlformats.org/officeDocument/2006/relationships/image" Target="media/image39.jpeg"/><Relationship Id="rId49" Type="http://schemas.openxmlformats.org/officeDocument/2006/relationships/image" Target="media/image83.jpeg"/><Relationship Id="rId48" Type="http://schemas.openxmlformats.org/officeDocument/2006/relationships/image" Target="media/image82.jpeg"/><Relationship Id="rId47" Type="http://schemas.openxmlformats.org/officeDocument/2006/relationships/image" Target="media/image81.jpeg"/><Relationship Id="rId46" Type="http://schemas.openxmlformats.org/officeDocument/2006/relationships/image" Target="media/image80.jpeg"/><Relationship Id="rId45" Type="http://schemas.openxmlformats.org/officeDocument/2006/relationships/image" Target="media/image79.jpeg"/><Relationship Id="rId44" Type="http://schemas.openxmlformats.org/officeDocument/2006/relationships/image" Target="media/image78.jpeg"/><Relationship Id="rId43" Type="http://schemas.openxmlformats.org/officeDocument/2006/relationships/image" Target="media/image77.jpeg"/><Relationship Id="rId42" Type="http://schemas.openxmlformats.org/officeDocument/2006/relationships/image" Target="media/image76.jpeg"/><Relationship Id="rId41" Type="http://schemas.openxmlformats.org/officeDocument/2006/relationships/image" Target="media/image75.jpeg"/><Relationship Id="rId40" Type="http://schemas.openxmlformats.org/officeDocument/2006/relationships/image" Target="media/image74.jpeg"/><Relationship Id="rId4" Type="http://schemas.openxmlformats.org/officeDocument/2006/relationships/image" Target="media/image38.jpeg"/><Relationship Id="rId39" Type="http://schemas.openxmlformats.org/officeDocument/2006/relationships/image" Target="media/image73.jpeg"/><Relationship Id="rId38" Type="http://schemas.openxmlformats.org/officeDocument/2006/relationships/image" Target="media/image72.jpeg"/><Relationship Id="rId37" Type="http://schemas.openxmlformats.org/officeDocument/2006/relationships/image" Target="media/image71.jpeg"/><Relationship Id="rId36" Type="http://schemas.openxmlformats.org/officeDocument/2006/relationships/image" Target="media/image70.jpeg"/><Relationship Id="rId35" Type="http://schemas.openxmlformats.org/officeDocument/2006/relationships/image" Target="media/image69.jpeg"/><Relationship Id="rId34" Type="http://schemas.openxmlformats.org/officeDocument/2006/relationships/image" Target="media/image68.jpeg"/><Relationship Id="rId33" Type="http://schemas.openxmlformats.org/officeDocument/2006/relationships/image" Target="media/image67.jpeg"/><Relationship Id="rId32" Type="http://schemas.openxmlformats.org/officeDocument/2006/relationships/image" Target="media/image66.png"/><Relationship Id="rId31" Type="http://schemas.openxmlformats.org/officeDocument/2006/relationships/image" Target="media/image65.jpeg"/><Relationship Id="rId30" Type="http://schemas.openxmlformats.org/officeDocument/2006/relationships/image" Target="media/image64.jpeg"/><Relationship Id="rId3" Type="http://schemas.openxmlformats.org/officeDocument/2006/relationships/image" Target="media/image37.jpeg"/><Relationship Id="rId29" Type="http://schemas.openxmlformats.org/officeDocument/2006/relationships/image" Target="media/image63.jpeg"/><Relationship Id="rId28" Type="http://schemas.openxmlformats.org/officeDocument/2006/relationships/image" Target="media/image62.jpeg"/><Relationship Id="rId27" Type="http://schemas.openxmlformats.org/officeDocument/2006/relationships/image" Target="media/image61.jpeg"/><Relationship Id="rId26" Type="http://schemas.openxmlformats.org/officeDocument/2006/relationships/image" Target="media/image60.jpeg"/><Relationship Id="rId25" Type="http://schemas.openxmlformats.org/officeDocument/2006/relationships/image" Target="media/image59.jpeg"/><Relationship Id="rId24" Type="http://schemas.openxmlformats.org/officeDocument/2006/relationships/image" Target="media/image58.jpeg"/><Relationship Id="rId23" Type="http://schemas.openxmlformats.org/officeDocument/2006/relationships/image" Target="media/image57.jpeg"/><Relationship Id="rId22" Type="http://schemas.openxmlformats.org/officeDocument/2006/relationships/image" Target="media/image56.jpeg"/><Relationship Id="rId21" Type="http://schemas.openxmlformats.org/officeDocument/2006/relationships/image" Target="media/image55.jpeg"/><Relationship Id="rId20" Type="http://schemas.openxmlformats.org/officeDocument/2006/relationships/image" Target="media/image54.jpeg"/><Relationship Id="rId2" Type="http://schemas.openxmlformats.org/officeDocument/2006/relationships/image" Target="media/image36.jpeg"/><Relationship Id="rId19" Type="http://schemas.openxmlformats.org/officeDocument/2006/relationships/image" Target="media/image53.jpeg"/><Relationship Id="rId18" Type="http://schemas.openxmlformats.org/officeDocument/2006/relationships/image" Target="media/image52.jpeg"/><Relationship Id="rId17" Type="http://schemas.openxmlformats.org/officeDocument/2006/relationships/image" Target="media/image51.jpeg"/><Relationship Id="rId16" Type="http://schemas.openxmlformats.org/officeDocument/2006/relationships/image" Target="media/image50.jpeg"/><Relationship Id="rId15" Type="http://schemas.openxmlformats.org/officeDocument/2006/relationships/image" Target="media/image49.jpeg"/><Relationship Id="rId14" Type="http://schemas.openxmlformats.org/officeDocument/2006/relationships/image" Target="media/image48.jpeg"/><Relationship Id="rId13" Type="http://schemas.openxmlformats.org/officeDocument/2006/relationships/image" Target="media/image47.jpeg"/><Relationship Id="rId12" Type="http://schemas.openxmlformats.org/officeDocument/2006/relationships/image" Target="media/image46.jpeg"/><Relationship Id="rId11" Type="http://schemas.openxmlformats.org/officeDocument/2006/relationships/image" Target="media/image45.jpeg"/><Relationship Id="rId10" Type="http://schemas.openxmlformats.org/officeDocument/2006/relationships/image" Target="media/image44.jpeg"/><Relationship Id="rId1" Type="http://schemas.openxmlformats.org/officeDocument/2006/relationships/image" Target="media/image35.jpeg"/></Relationships>
</file>

<file path=xl/_rels/workbook.xml.rels><?xml version="1.0" encoding="UTF-8" standalone="yes"?>
<Relationships xmlns="http://schemas.openxmlformats.org/package/2006/relationships"><Relationship Id="rId9" Type="http://www.wps.cn/officeDocument/2020/cellImage" Target="cellimages.xml"/><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9" Type="http://schemas.openxmlformats.org/officeDocument/2006/relationships/image" Target="../media/image10.png"/><Relationship Id="rId8" Type="http://schemas.openxmlformats.org/officeDocument/2006/relationships/image" Target="../media/image9.png"/><Relationship Id="rId7" Type="http://schemas.openxmlformats.org/officeDocument/2006/relationships/image" Target="../media/image8.png"/><Relationship Id="rId6" Type="http://schemas.openxmlformats.org/officeDocument/2006/relationships/image" Target="../media/image7.png"/><Relationship Id="rId5" Type="http://schemas.openxmlformats.org/officeDocument/2006/relationships/image" Target="../media/image6.png"/><Relationship Id="rId4" Type="http://schemas.openxmlformats.org/officeDocument/2006/relationships/image" Target="../media/image5.png"/><Relationship Id="rId3" Type="http://schemas.openxmlformats.org/officeDocument/2006/relationships/image" Target="../media/image4.png"/><Relationship Id="rId2" Type="http://schemas.openxmlformats.org/officeDocument/2006/relationships/image" Target="../media/image3.png"/><Relationship Id="rId19" Type="http://schemas.openxmlformats.org/officeDocument/2006/relationships/image" Target="../media/image2.png"/><Relationship Id="rId18" Type="http://schemas.openxmlformats.org/officeDocument/2006/relationships/image" Target="../media/image19.png"/><Relationship Id="rId17" Type="http://schemas.openxmlformats.org/officeDocument/2006/relationships/image" Target="../media/image18.png"/><Relationship Id="rId16" Type="http://schemas.openxmlformats.org/officeDocument/2006/relationships/image" Target="../media/image17.png"/><Relationship Id="rId15" Type="http://schemas.openxmlformats.org/officeDocument/2006/relationships/image" Target="../media/image16.png"/><Relationship Id="rId14" Type="http://schemas.openxmlformats.org/officeDocument/2006/relationships/image" Target="../media/image15.png"/><Relationship Id="rId13" Type="http://schemas.openxmlformats.org/officeDocument/2006/relationships/image" Target="../media/image14.png"/><Relationship Id="rId12" Type="http://schemas.openxmlformats.org/officeDocument/2006/relationships/image" Target="../media/image13.png"/><Relationship Id="rId11" Type="http://schemas.openxmlformats.org/officeDocument/2006/relationships/image" Target="../media/image12.png"/><Relationship Id="rId10" Type="http://schemas.openxmlformats.org/officeDocument/2006/relationships/image" Target="../media/image11.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4" Type="http://schemas.openxmlformats.org/officeDocument/2006/relationships/image" Target="../media/image2.png"/><Relationship Id="rId3" Type="http://schemas.openxmlformats.org/officeDocument/2006/relationships/image" Target="../media/image21.png"/><Relationship Id="rId2" Type="http://schemas.openxmlformats.org/officeDocument/2006/relationships/image" Target="../media/image20.png"/><Relationship Id="rId1" Type="http://schemas.openxmlformats.org/officeDocument/2006/relationships/image" Target="../media/image19.png"/></Relationships>
</file>

<file path=xl/drawings/_rels/drawing4.xml.rels><?xml version="1.0" encoding="UTF-8" standalone="yes"?>
<Relationships xmlns="http://schemas.openxmlformats.org/package/2006/relationships"><Relationship Id="rId9" Type="http://schemas.openxmlformats.org/officeDocument/2006/relationships/image" Target="../media/image30.png"/><Relationship Id="rId8" Type="http://schemas.openxmlformats.org/officeDocument/2006/relationships/image" Target="../media/image29.png"/><Relationship Id="rId7" Type="http://schemas.openxmlformats.org/officeDocument/2006/relationships/image" Target="../media/image28.png"/><Relationship Id="rId6" Type="http://schemas.openxmlformats.org/officeDocument/2006/relationships/image" Target="../media/image27.png"/><Relationship Id="rId5" Type="http://schemas.openxmlformats.org/officeDocument/2006/relationships/image" Target="../media/image26.png"/><Relationship Id="rId4" Type="http://schemas.openxmlformats.org/officeDocument/2006/relationships/image" Target="../media/image25.png"/><Relationship Id="rId3" Type="http://schemas.openxmlformats.org/officeDocument/2006/relationships/image" Target="../media/image24.png"/><Relationship Id="rId2" Type="http://schemas.openxmlformats.org/officeDocument/2006/relationships/image" Target="../media/image23.png"/><Relationship Id="rId14" Type="http://schemas.openxmlformats.org/officeDocument/2006/relationships/image" Target="../media/image34.png"/><Relationship Id="rId13" Type="http://schemas.openxmlformats.org/officeDocument/2006/relationships/image" Target="../media/image2.png"/><Relationship Id="rId12" Type="http://schemas.openxmlformats.org/officeDocument/2006/relationships/image" Target="../media/image33.png"/><Relationship Id="rId11" Type="http://schemas.openxmlformats.org/officeDocument/2006/relationships/image" Target="../media/image32.png"/><Relationship Id="rId10" Type="http://schemas.openxmlformats.org/officeDocument/2006/relationships/image" Target="../media/image31.png"/><Relationship Id="rId1" Type="http://schemas.openxmlformats.org/officeDocument/2006/relationships/image" Target="../media/image22.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8</xdr:col>
      <xdr:colOff>326390</xdr:colOff>
      <xdr:row>14</xdr:row>
      <xdr:rowOff>151765</xdr:rowOff>
    </xdr:from>
    <xdr:to>
      <xdr:col>8</xdr:col>
      <xdr:colOff>1182370</xdr:colOff>
      <xdr:row>14</xdr:row>
      <xdr:rowOff>791210</xdr:rowOff>
    </xdr:to>
    <xdr:pic>
      <xdr:nvPicPr>
        <xdr:cNvPr id="2" name="图片 1"/>
        <xdr:cNvPicPr>
          <a:picLocks noChangeAspect="1"/>
        </xdr:cNvPicPr>
      </xdr:nvPicPr>
      <xdr:blipFill>
        <a:blip r:embed="rId1"/>
        <a:stretch>
          <a:fillRect/>
        </a:stretch>
      </xdr:blipFill>
      <xdr:spPr>
        <a:xfrm>
          <a:off x="13955395" y="21017865"/>
          <a:ext cx="855980" cy="639445"/>
        </a:xfrm>
        <a:prstGeom prst="rect">
          <a:avLst/>
        </a:prstGeom>
        <a:noFill/>
        <a:ln w="9525">
          <a:noFill/>
        </a:ln>
      </xdr:spPr>
    </xdr:pic>
    <xdr:clientData/>
  </xdr:twoCellAnchor>
  <xdr:twoCellAnchor editAs="oneCell">
    <xdr:from>
      <xdr:col>8</xdr:col>
      <xdr:colOff>163830</xdr:colOff>
      <xdr:row>21</xdr:row>
      <xdr:rowOff>130810</xdr:rowOff>
    </xdr:from>
    <xdr:to>
      <xdr:col>8</xdr:col>
      <xdr:colOff>1091565</xdr:colOff>
      <xdr:row>21</xdr:row>
      <xdr:rowOff>825500</xdr:rowOff>
    </xdr:to>
    <xdr:pic>
      <xdr:nvPicPr>
        <xdr:cNvPr id="3" name="图片 2"/>
        <xdr:cNvPicPr>
          <a:picLocks noChangeAspect="1"/>
        </xdr:cNvPicPr>
      </xdr:nvPicPr>
      <xdr:blipFill>
        <a:blip r:embed="rId1"/>
        <a:stretch>
          <a:fillRect/>
        </a:stretch>
      </xdr:blipFill>
      <xdr:spPr>
        <a:xfrm>
          <a:off x="13792835" y="33163510"/>
          <a:ext cx="927735" cy="694690"/>
        </a:xfrm>
        <a:prstGeom prst="rect">
          <a:avLst/>
        </a:prstGeom>
        <a:noFill/>
        <a:ln w="9525">
          <a:noFill/>
        </a:ln>
      </xdr:spPr>
    </xdr:pic>
    <xdr:clientData/>
  </xdr:twoCellAnchor>
  <xdr:twoCellAnchor editAs="oneCell">
    <xdr:from>
      <xdr:col>8</xdr:col>
      <xdr:colOff>281940</xdr:colOff>
      <xdr:row>7</xdr:row>
      <xdr:rowOff>185420</xdr:rowOff>
    </xdr:from>
    <xdr:to>
      <xdr:col>8</xdr:col>
      <xdr:colOff>1196340</xdr:colOff>
      <xdr:row>7</xdr:row>
      <xdr:rowOff>1137920</xdr:rowOff>
    </xdr:to>
    <xdr:pic>
      <xdr:nvPicPr>
        <xdr:cNvPr id="4" name="图片 3"/>
        <xdr:cNvPicPr>
          <a:picLocks noChangeAspect="1"/>
        </xdr:cNvPicPr>
      </xdr:nvPicPr>
      <xdr:blipFill>
        <a:blip r:embed="rId2"/>
        <a:stretch>
          <a:fillRect/>
        </a:stretch>
      </xdr:blipFill>
      <xdr:spPr>
        <a:xfrm>
          <a:off x="13910945" y="8796020"/>
          <a:ext cx="914400" cy="952500"/>
        </a:xfrm>
        <a:prstGeom prst="rect">
          <a:avLst/>
        </a:prstGeom>
        <a:noFill/>
        <a:ln w="9525">
          <a:noFill/>
        </a:ln>
      </xdr:spPr>
    </xdr:pic>
    <xdr:clientData/>
  </xdr:twoCellAnchor>
  <xdr:twoCellAnchor editAs="oneCell">
    <xdr:from>
      <xdr:col>8</xdr:col>
      <xdr:colOff>303530</xdr:colOff>
      <xdr:row>18</xdr:row>
      <xdr:rowOff>551180</xdr:rowOff>
    </xdr:from>
    <xdr:to>
      <xdr:col>8</xdr:col>
      <xdr:colOff>1217930</xdr:colOff>
      <xdr:row>18</xdr:row>
      <xdr:rowOff>1503680</xdr:rowOff>
    </xdr:to>
    <xdr:pic>
      <xdr:nvPicPr>
        <xdr:cNvPr id="5" name="图片 4"/>
        <xdr:cNvPicPr>
          <a:picLocks noChangeAspect="1"/>
        </xdr:cNvPicPr>
      </xdr:nvPicPr>
      <xdr:blipFill>
        <a:blip r:embed="rId2"/>
        <a:stretch>
          <a:fillRect/>
        </a:stretch>
      </xdr:blipFill>
      <xdr:spPr>
        <a:xfrm>
          <a:off x="13932535" y="27487880"/>
          <a:ext cx="914400" cy="952500"/>
        </a:xfrm>
        <a:prstGeom prst="rect">
          <a:avLst/>
        </a:prstGeom>
        <a:noFill/>
        <a:ln w="9525">
          <a:noFill/>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7</xdr:col>
      <xdr:colOff>0</xdr:colOff>
      <xdr:row>389</xdr:row>
      <xdr:rowOff>0</xdr:rowOff>
    </xdr:from>
    <xdr:to>
      <xdr:col>7</xdr:col>
      <xdr:colOff>76200</xdr:colOff>
      <xdr:row>389</xdr:row>
      <xdr:rowOff>247015</xdr:rowOff>
    </xdr:to>
    <xdr:sp>
      <xdr:nvSpPr>
        <xdr:cNvPr id="3"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5"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8"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9"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0"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11"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12"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3"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4"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5"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6"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7"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8"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9"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20"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21"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22"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23"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24"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25"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26"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27"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28"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29"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30"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31"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32"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33"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34"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35"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36"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37"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38"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39"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0"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1"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2"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3"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4"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5"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6"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47"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48"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9"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50"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51"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52"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53"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54"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55"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56"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57"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58"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59"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0"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1"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2"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3"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4"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65"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66"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7"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8"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1"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2"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3"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74"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75"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6"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7"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8"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9"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80"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81"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82"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83"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84"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85"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86"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87"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88"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89"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90"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91"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92"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93"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94"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95"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96"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97"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98"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99"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00"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101"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102"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03"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04"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05"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06"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07"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08"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09"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110"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111"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12"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13"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14"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15"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16"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17"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18"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119"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120"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21"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22"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23"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24"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25"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26"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27"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128"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129"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30"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31"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32"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33"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34"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35"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36"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137"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138"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39"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40"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41"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42"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43"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44"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45"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146"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147"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48"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49"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50"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51"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52"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53"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54"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155"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156"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57"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58"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59"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60"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61"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62"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63"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164"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165"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66"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67"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68"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69"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70"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71"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72"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173"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174"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75"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76"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77"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78"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79"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80"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81"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182"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183"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84"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85"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86"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87"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88"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89"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90"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191"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192"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93"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94"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95"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96"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97"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98"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99"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00"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01"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02"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03"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04"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05"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06"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07"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208"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247650</xdr:rowOff>
    </xdr:to>
    <xdr:sp>
      <xdr:nvSpPr>
        <xdr:cNvPr id="209"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10"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11"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12"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13"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14"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15"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16"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217"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247650</xdr:rowOff>
    </xdr:to>
    <xdr:sp>
      <xdr:nvSpPr>
        <xdr:cNvPr id="218"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19"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20"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21"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22"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23"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24"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25"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226"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247650</xdr:rowOff>
    </xdr:to>
    <xdr:sp>
      <xdr:nvSpPr>
        <xdr:cNvPr id="227"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28"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29"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30"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31"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32"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33"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34"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235"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247650</xdr:rowOff>
    </xdr:to>
    <xdr:sp>
      <xdr:nvSpPr>
        <xdr:cNvPr id="236"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37"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38"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39"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40"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41"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42"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43"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244"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247650</xdr:rowOff>
    </xdr:to>
    <xdr:sp>
      <xdr:nvSpPr>
        <xdr:cNvPr id="245"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46"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47"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48"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49"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50"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51"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52"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253"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247650</xdr:rowOff>
    </xdr:to>
    <xdr:sp>
      <xdr:nvSpPr>
        <xdr:cNvPr id="254"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55"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56"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57"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58"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59"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60"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61"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262"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247650</xdr:rowOff>
    </xdr:to>
    <xdr:sp>
      <xdr:nvSpPr>
        <xdr:cNvPr id="263"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64"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65"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66"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67"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68"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69"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70"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271"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247650</xdr:rowOff>
    </xdr:to>
    <xdr:sp>
      <xdr:nvSpPr>
        <xdr:cNvPr id="272"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73"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74"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75"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76"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77"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78"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79"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280"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247650</xdr:rowOff>
    </xdr:to>
    <xdr:sp>
      <xdr:nvSpPr>
        <xdr:cNvPr id="281"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82"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83"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84"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85"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86"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87"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88"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289"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247650</xdr:rowOff>
    </xdr:to>
    <xdr:sp>
      <xdr:nvSpPr>
        <xdr:cNvPr id="290"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91"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92"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93"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94"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95"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96"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97"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298"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247650</xdr:rowOff>
    </xdr:to>
    <xdr:sp>
      <xdr:nvSpPr>
        <xdr:cNvPr id="299"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300"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301"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302"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303"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304"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305"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306"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307"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247650</xdr:rowOff>
    </xdr:to>
    <xdr:sp>
      <xdr:nvSpPr>
        <xdr:cNvPr id="308"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309"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310"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311"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312"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313"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314"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315"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316"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247650</xdr:rowOff>
    </xdr:to>
    <xdr:sp>
      <xdr:nvSpPr>
        <xdr:cNvPr id="317"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318"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319"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320"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321"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322"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323"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324"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325"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247650</xdr:rowOff>
    </xdr:to>
    <xdr:sp>
      <xdr:nvSpPr>
        <xdr:cNvPr id="326"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327"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328"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329"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330"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331"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332"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333"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334"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247650</xdr:rowOff>
    </xdr:to>
    <xdr:sp>
      <xdr:nvSpPr>
        <xdr:cNvPr id="335"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336"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337"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338"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339"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340"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341"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248285</xdr:rowOff>
    </xdr:to>
    <xdr:sp>
      <xdr:nvSpPr>
        <xdr:cNvPr id="342" name="Text Box 2"/>
        <xdr:cNvSpPr txBox="1">
          <a:spLocks noChangeArrowheads="1"/>
        </xdr:cNvSpPr>
      </xdr:nvSpPr>
      <xdr:spPr>
        <a:xfrm>
          <a:off x="8924290" y="583381485"/>
          <a:ext cx="76200" cy="2482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343"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248285</xdr:rowOff>
    </xdr:to>
    <xdr:sp>
      <xdr:nvSpPr>
        <xdr:cNvPr id="344" name="Text Box 2"/>
        <xdr:cNvSpPr txBox="1">
          <a:spLocks noChangeArrowheads="1"/>
        </xdr:cNvSpPr>
      </xdr:nvSpPr>
      <xdr:spPr>
        <a:xfrm>
          <a:off x="8924290" y="583381485"/>
          <a:ext cx="76200" cy="2482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345"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346"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347"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348"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349"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350"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351"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352"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353"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354"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355"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356"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357"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358"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359"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360"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361"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362"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363"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364"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365"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366"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367"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368"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369"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370"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371"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372"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373"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374"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375"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376"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377"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378"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379"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380"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381"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382"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383"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384"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385"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386"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387"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388"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389"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390"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391"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392"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393"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394"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395"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396"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397"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398"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399"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00"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01"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02"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03"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04"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05"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06"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407"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408"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09"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10"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11"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12"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13"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14"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15"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416"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417"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18"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19"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20"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21"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22"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23"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24"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425"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426"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27"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28"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29"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30"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31"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32"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33"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434"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435"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36"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37"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38"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39"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40"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41"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42"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443"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444"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45"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46"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47"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48"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49"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50"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51"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452"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453"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54"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55"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56"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57"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58"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59"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60"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461"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462"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63"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64"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65"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66"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67"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68"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69"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470"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471"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72"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73"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74"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75"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76"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77"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78"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479"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480"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81"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82"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83"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84"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85"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86"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87"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488"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489"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90"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91"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92"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93"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94"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95"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96"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497"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498"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99"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500"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501"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502"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503"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504"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505"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506"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507"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508"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509"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510"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511"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512"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513"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514"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515"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516"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517"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518"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519"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520"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521"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522"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523"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524"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525"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526"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527"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528"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529"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530"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531"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532"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533"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534"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535"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536"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537"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538"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539"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540"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541"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542"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543"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544"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545"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546"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547"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548"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549"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550"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247650</xdr:rowOff>
    </xdr:to>
    <xdr:sp>
      <xdr:nvSpPr>
        <xdr:cNvPr id="551"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552"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553"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554"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555"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556"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557"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558"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559"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247650</xdr:rowOff>
    </xdr:to>
    <xdr:sp>
      <xdr:nvSpPr>
        <xdr:cNvPr id="560"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561"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562"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563"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564"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565"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566"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567"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568"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247650</xdr:rowOff>
    </xdr:to>
    <xdr:sp>
      <xdr:nvSpPr>
        <xdr:cNvPr id="569"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570"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571"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572"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573"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574"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575"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576"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577"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247650</xdr:rowOff>
    </xdr:to>
    <xdr:sp>
      <xdr:nvSpPr>
        <xdr:cNvPr id="578"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579"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580"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581"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582"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583"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584"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585"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586"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247650</xdr:rowOff>
    </xdr:to>
    <xdr:sp>
      <xdr:nvSpPr>
        <xdr:cNvPr id="587"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588"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589"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590"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591"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592"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593"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594"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595"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247650</xdr:rowOff>
    </xdr:to>
    <xdr:sp>
      <xdr:nvSpPr>
        <xdr:cNvPr id="596"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597"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598"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599"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00"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01"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02"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03"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604"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247650</xdr:rowOff>
    </xdr:to>
    <xdr:sp>
      <xdr:nvSpPr>
        <xdr:cNvPr id="605"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06"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07"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08"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09"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10"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11"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12"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613"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247650</xdr:rowOff>
    </xdr:to>
    <xdr:sp>
      <xdr:nvSpPr>
        <xdr:cNvPr id="614"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15"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16"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17"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18"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19"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20"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21"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622"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247650</xdr:rowOff>
    </xdr:to>
    <xdr:sp>
      <xdr:nvSpPr>
        <xdr:cNvPr id="623"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24"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25"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26"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27"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28"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29"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30"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631"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247650</xdr:rowOff>
    </xdr:to>
    <xdr:sp>
      <xdr:nvSpPr>
        <xdr:cNvPr id="632"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33"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34"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35"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36"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37"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38"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39"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640"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247650</xdr:rowOff>
    </xdr:to>
    <xdr:sp>
      <xdr:nvSpPr>
        <xdr:cNvPr id="641"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42"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43"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44"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45"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46"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47"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48"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649"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247650</xdr:rowOff>
    </xdr:to>
    <xdr:sp>
      <xdr:nvSpPr>
        <xdr:cNvPr id="650"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51"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52"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53"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54"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55"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56"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57"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658"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247650</xdr:rowOff>
    </xdr:to>
    <xdr:sp>
      <xdr:nvSpPr>
        <xdr:cNvPr id="659"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60"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61"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62"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63"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64"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65"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66"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667"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247650</xdr:rowOff>
    </xdr:to>
    <xdr:sp>
      <xdr:nvSpPr>
        <xdr:cNvPr id="668"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69"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70"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71"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72"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73"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74"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75"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676"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247650</xdr:rowOff>
    </xdr:to>
    <xdr:sp>
      <xdr:nvSpPr>
        <xdr:cNvPr id="677"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78"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79"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80"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81"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82"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83"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248285</xdr:rowOff>
    </xdr:to>
    <xdr:sp>
      <xdr:nvSpPr>
        <xdr:cNvPr id="684" name="Text Box 2"/>
        <xdr:cNvSpPr txBox="1">
          <a:spLocks noChangeArrowheads="1"/>
        </xdr:cNvSpPr>
      </xdr:nvSpPr>
      <xdr:spPr>
        <a:xfrm>
          <a:off x="8924290" y="583381485"/>
          <a:ext cx="76200" cy="2482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685"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248285</xdr:rowOff>
    </xdr:to>
    <xdr:sp>
      <xdr:nvSpPr>
        <xdr:cNvPr id="686" name="Text Box 2"/>
        <xdr:cNvSpPr txBox="1">
          <a:spLocks noChangeArrowheads="1"/>
        </xdr:cNvSpPr>
      </xdr:nvSpPr>
      <xdr:spPr>
        <a:xfrm>
          <a:off x="8924290" y="583381485"/>
          <a:ext cx="76200" cy="2482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9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9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9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9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9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9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0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0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70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70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0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0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0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0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0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0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1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71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71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1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1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1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1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1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1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1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72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72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2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2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2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2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2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2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2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72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73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3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3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3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3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3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3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3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73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73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4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4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4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4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4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4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4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74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74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4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5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5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5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5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5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5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75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75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5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5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6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6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6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6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6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76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76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6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6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6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7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7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7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7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77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77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7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7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7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7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8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8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8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78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78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8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8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8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8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8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9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9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79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79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9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9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9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9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9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9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0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80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80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0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0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0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0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0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0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0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81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81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1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1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1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1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1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1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1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81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82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2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2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2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2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2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2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2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82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82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3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3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3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3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3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3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3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83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83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3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4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4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4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4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4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4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84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84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4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4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5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5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5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5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5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85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85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5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5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5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6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6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6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6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86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86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6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6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6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6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7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7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7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87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87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7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7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7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7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7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8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8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88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88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8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8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8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8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8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8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9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89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89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9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9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9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9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9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9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9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90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90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90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90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90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90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90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90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90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90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91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91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91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91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91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91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91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91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91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91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92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92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92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92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92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92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92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92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92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92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93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93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93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93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93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93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93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93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93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93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94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94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94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94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94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94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94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947"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94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949"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95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951"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95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953"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95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95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956"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95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958"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95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960"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96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962"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96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96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965"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96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967"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96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969"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97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971"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97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97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974"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97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976"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97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978"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97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980"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98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98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983"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98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985"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98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987"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98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989"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99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99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992"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99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994"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99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996"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99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998"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99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100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001"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00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003"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00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005"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00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007"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00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100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010"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01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012"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01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014"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01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016"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01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01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1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2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2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2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2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2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2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02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02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2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2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3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3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3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3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3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03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03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3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3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3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4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4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4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4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04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04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4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4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4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4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5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5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5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05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05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5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5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5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5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5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6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6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06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06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6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6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6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6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6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6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7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07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07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7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7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7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7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7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7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7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08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08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8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8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8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8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8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8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8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08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09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9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9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9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9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9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9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9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09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09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0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0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0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0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0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0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0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10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10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0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1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1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1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1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1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1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11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11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1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1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2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2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2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2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2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12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12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2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2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2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3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3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3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3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13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13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3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3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3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3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4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4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4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14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14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4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4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4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4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4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5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5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15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15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5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5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5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5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5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5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6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16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16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6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6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6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6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6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6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6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17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17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7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7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7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7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7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7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7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17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18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8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8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8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8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8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8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8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18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18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9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9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9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9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9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9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9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19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119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199"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20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201"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20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203"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20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205"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20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120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208"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20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210"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21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212"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21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214"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21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121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217"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21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219"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22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221"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22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223"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22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122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226"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22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228"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22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230"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23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232"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23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123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235"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23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237"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23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239"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24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241"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24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124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244"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24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246"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24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248"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24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250"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25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125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253"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25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255"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25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257"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25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259"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26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126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262"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26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264"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26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266"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26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268"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26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27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27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27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27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27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27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27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27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27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27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28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28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28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28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28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28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28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28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28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28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29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29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29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29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29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29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29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29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29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29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0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0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0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0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0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30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30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0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0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0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1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1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1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1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31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31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1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1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1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1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2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2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2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32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32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2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2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2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2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2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3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3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33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33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3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3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3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3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3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3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4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34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34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4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4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4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4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4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4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4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35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35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5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5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5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5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5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5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5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35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36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6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6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6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6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6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6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6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36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36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7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7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7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7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7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7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7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37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37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7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8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8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8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8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8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8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38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38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8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8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9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9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9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9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9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39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39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9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9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9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0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0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0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0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40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40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0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0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0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0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1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1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1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41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41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1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1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1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1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1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2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2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42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42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2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2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2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2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2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2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3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43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43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3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3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3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3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3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3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3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44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44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4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4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4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4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4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4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4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44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45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5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5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5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5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5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5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5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45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45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6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6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6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6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6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6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6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46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46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6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7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7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7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7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7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7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47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47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7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7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8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8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8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8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8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48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48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8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8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8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9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9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9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9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49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49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9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9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9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9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50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50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50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50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50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50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50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50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50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50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51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51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51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51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51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51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51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51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51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51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52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52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152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23"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2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25"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2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27"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2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29"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53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153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32"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3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34"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3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36"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3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38"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53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154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41"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4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43"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4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45"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4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47"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54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154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50"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5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52"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5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54"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5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56"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55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155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59"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6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61"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6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63"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6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65"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56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156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68"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6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70"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7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72"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7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74"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57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157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77"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7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79"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8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81"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8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83"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58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158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86"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8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88"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8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90"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9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92"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59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59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59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59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59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59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59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0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0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60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60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0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0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0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0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0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0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1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61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61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1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1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1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1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1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1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1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62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62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2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2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2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2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2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2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2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62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63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3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3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3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3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3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3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3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63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63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4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4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4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4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4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4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4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64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64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4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5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5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5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5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5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5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65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65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5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5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6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6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6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6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6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66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66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6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6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6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7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7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7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7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67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67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7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7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7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7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8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8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8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68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68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8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8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8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8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8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9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9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69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69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9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9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9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9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9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9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0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70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70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0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0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0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0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0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0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0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71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71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1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1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1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1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1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1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1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71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72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2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2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2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2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2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2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2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72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72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3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3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3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3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3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3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3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73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73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3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4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4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4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4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4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4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74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74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4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4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5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5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5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5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5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75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75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5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5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5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6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6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6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6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76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76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6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6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6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6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7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7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7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77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177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775"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77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777"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77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779"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78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781"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78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178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784"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78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786"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78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788"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78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790"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79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179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793"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79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795"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79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797"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79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799"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80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180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802"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80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804"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80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806"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80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808"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80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181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811"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81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813"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81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815"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81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817"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81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181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820"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82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822"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82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824"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82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826"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82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182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829"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83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831"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83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833"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83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835"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83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183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838"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83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840"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84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842"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84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844"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84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8</xdr:col>
      <xdr:colOff>73660</xdr:colOff>
      <xdr:row>66</xdr:row>
      <xdr:rowOff>198120</xdr:rowOff>
    </xdr:from>
    <xdr:to>
      <xdr:col>8</xdr:col>
      <xdr:colOff>674370</xdr:colOff>
      <xdr:row>66</xdr:row>
      <xdr:rowOff>640080</xdr:rowOff>
    </xdr:to>
    <xdr:pic>
      <xdr:nvPicPr>
        <xdr:cNvPr id="1846" name="图片 1845"/>
        <xdr:cNvPicPr>
          <a:picLocks noChangeAspect="1"/>
        </xdr:cNvPicPr>
      </xdr:nvPicPr>
      <xdr:blipFill>
        <a:blip r:embed="rId1"/>
        <a:stretch>
          <a:fillRect/>
        </a:stretch>
      </xdr:blipFill>
      <xdr:spPr>
        <a:xfrm>
          <a:off x="13950950" y="97833815"/>
          <a:ext cx="600710" cy="441960"/>
        </a:xfrm>
        <a:prstGeom prst="rect">
          <a:avLst/>
        </a:prstGeom>
        <a:noFill/>
        <a:ln w="9525">
          <a:noFill/>
        </a:ln>
      </xdr:spPr>
    </xdr:pic>
    <xdr:clientData/>
  </xdr:twoCellAnchor>
  <xdr:twoCellAnchor editAs="oneCell">
    <xdr:from>
      <xdr:col>8</xdr:col>
      <xdr:colOff>44450</xdr:colOff>
      <xdr:row>72</xdr:row>
      <xdr:rowOff>548005</xdr:rowOff>
    </xdr:from>
    <xdr:to>
      <xdr:col>8</xdr:col>
      <xdr:colOff>775970</xdr:colOff>
      <xdr:row>73</xdr:row>
      <xdr:rowOff>226060</xdr:rowOff>
    </xdr:to>
    <xdr:pic>
      <xdr:nvPicPr>
        <xdr:cNvPr id="1847" name="图片 1846"/>
        <xdr:cNvPicPr>
          <a:picLocks noChangeAspect="1"/>
        </xdr:cNvPicPr>
      </xdr:nvPicPr>
      <xdr:blipFill>
        <a:blip r:embed="rId2"/>
        <a:stretch>
          <a:fillRect/>
        </a:stretch>
      </xdr:blipFill>
      <xdr:spPr>
        <a:xfrm>
          <a:off x="13921740" y="108395770"/>
          <a:ext cx="731520" cy="770255"/>
        </a:xfrm>
        <a:prstGeom prst="rect">
          <a:avLst/>
        </a:prstGeom>
        <a:noFill/>
        <a:ln w="9525">
          <a:noFill/>
        </a:ln>
      </xdr:spPr>
    </xdr:pic>
    <xdr:clientData/>
  </xdr:twoCellAnchor>
  <xdr:twoCellAnchor editAs="oneCell">
    <xdr:from>
      <xdr:col>8</xdr:col>
      <xdr:colOff>100330</xdr:colOff>
      <xdr:row>86</xdr:row>
      <xdr:rowOff>297180</xdr:rowOff>
    </xdr:from>
    <xdr:to>
      <xdr:col>8</xdr:col>
      <xdr:colOff>697865</xdr:colOff>
      <xdr:row>86</xdr:row>
      <xdr:rowOff>675640</xdr:rowOff>
    </xdr:to>
    <xdr:pic>
      <xdr:nvPicPr>
        <xdr:cNvPr id="1848" name="图片 1847"/>
        <xdr:cNvPicPr>
          <a:picLocks noChangeAspect="1"/>
        </xdr:cNvPicPr>
      </xdr:nvPicPr>
      <xdr:blipFill>
        <a:blip r:embed="rId3"/>
        <a:stretch>
          <a:fillRect/>
        </a:stretch>
      </xdr:blipFill>
      <xdr:spPr>
        <a:xfrm>
          <a:off x="13977620" y="128181100"/>
          <a:ext cx="597535" cy="378460"/>
        </a:xfrm>
        <a:prstGeom prst="rect">
          <a:avLst/>
        </a:prstGeom>
        <a:noFill/>
        <a:ln w="9525">
          <a:noFill/>
        </a:ln>
      </xdr:spPr>
    </xdr:pic>
    <xdr:clientData/>
  </xdr:twoCellAnchor>
  <xdr:twoCellAnchor editAs="oneCell">
    <xdr:from>
      <xdr:col>8</xdr:col>
      <xdr:colOff>82550</xdr:colOff>
      <xdr:row>87</xdr:row>
      <xdr:rowOff>289560</xdr:rowOff>
    </xdr:from>
    <xdr:to>
      <xdr:col>8</xdr:col>
      <xdr:colOff>646430</xdr:colOff>
      <xdr:row>87</xdr:row>
      <xdr:rowOff>643890</xdr:rowOff>
    </xdr:to>
    <xdr:pic>
      <xdr:nvPicPr>
        <xdr:cNvPr id="1849" name="图片 1848"/>
        <xdr:cNvPicPr>
          <a:picLocks noChangeAspect="1"/>
        </xdr:cNvPicPr>
      </xdr:nvPicPr>
      <xdr:blipFill>
        <a:blip r:embed="rId3"/>
        <a:stretch>
          <a:fillRect/>
        </a:stretch>
      </xdr:blipFill>
      <xdr:spPr>
        <a:xfrm>
          <a:off x="13959840" y="129964180"/>
          <a:ext cx="563880" cy="354330"/>
        </a:xfrm>
        <a:prstGeom prst="rect">
          <a:avLst/>
        </a:prstGeom>
        <a:noFill/>
        <a:ln w="9525">
          <a:noFill/>
        </a:ln>
      </xdr:spPr>
    </xdr:pic>
    <xdr:clientData/>
  </xdr:twoCellAnchor>
  <xdr:twoCellAnchor editAs="oneCell">
    <xdr:from>
      <xdr:col>8</xdr:col>
      <xdr:colOff>209550</xdr:colOff>
      <xdr:row>135</xdr:row>
      <xdr:rowOff>80010</xdr:rowOff>
    </xdr:from>
    <xdr:to>
      <xdr:col>8</xdr:col>
      <xdr:colOff>554990</xdr:colOff>
      <xdr:row>135</xdr:row>
      <xdr:rowOff>557530</xdr:rowOff>
    </xdr:to>
    <xdr:pic>
      <xdr:nvPicPr>
        <xdr:cNvPr id="1850" name="图片 1849"/>
        <xdr:cNvPicPr>
          <a:picLocks noChangeAspect="1"/>
        </xdr:cNvPicPr>
      </xdr:nvPicPr>
      <xdr:blipFill>
        <a:blip r:embed="rId4"/>
        <a:stretch>
          <a:fillRect/>
        </a:stretch>
      </xdr:blipFill>
      <xdr:spPr>
        <a:xfrm>
          <a:off x="14086840" y="211286725"/>
          <a:ext cx="345440" cy="477520"/>
        </a:xfrm>
        <a:prstGeom prst="rect">
          <a:avLst/>
        </a:prstGeom>
        <a:noFill/>
        <a:ln w="9525">
          <a:noFill/>
        </a:ln>
      </xdr:spPr>
    </xdr:pic>
    <xdr:clientData/>
  </xdr:twoCellAnchor>
  <xdr:twoCellAnchor editAs="oneCell">
    <xdr:from>
      <xdr:col>8</xdr:col>
      <xdr:colOff>80010</xdr:colOff>
      <xdr:row>146</xdr:row>
      <xdr:rowOff>381000</xdr:rowOff>
    </xdr:from>
    <xdr:to>
      <xdr:col>8</xdr:col>
      <xdr:colOff>739140</xdr:colOff>
      <xdr:row>146</xdr:row>
      <xdr:rowOff>789305</xdr:rowOff>
    </xdr:to>
    <xdr:pic>
      <xdr:nvPicPr>
        <xdr:cNvPr id="1852" name="图片 1851"/>
        <xdr:cNvPicPr>
          <a:picLocks noChangeAspect="1"/>
        </xdr:cNvPicPr>
      </xdr:nvPicPr>
      <xdr:blipFill>
        <a:blip r:embed="rId5"/>
        <a:stretch>
          <a:fillRect/>
        </a:stretch>
      </xdr:blipFill>
      <xdr:spPr>
        <a:xfrm>
          <a:off x="13957300" y="226601020"/>
          <a:ext cx="659130" cy="408305"/>
        </a:xfrm>
        <a:prstGeom prst="rect">
          <a:avLst/>
        </a:prstGeom>
        <a:noFill/>
        <a:ln w="9525">
          <a:noFill/>
        </a:ln>
      </xdr:spPr>
    </xdr:pic>
    <xdr:clientData/>
  </xdr:twoCellAnchor>
  <xdr:twoCellAnchor editAs="oneCell">
    <xdr:from>
      <xdr:col>8</xdr:col>
      <xdr:colOff>205105</xdr:colOff>
      <xdr:row>151</xdr:row>
      <xdr:rowOff>127000</xdr:rowOff>
    </xdr:from>
    <xdr:to>
      <xdr:col>8</xdr:col>
      <xdr:colOff>758825</xdr:colOff>
      <xdr:row>151</xdr:row>
      <xdr:rowOff>889000</xdr:rowOff>
    </xdr:to>
    <xdr:pic>
      <xdr:nvPicPr>
        <xdr:cNvPr id="1853" name="图片 1852"/>
        <xdr:cNvPicPr>
          <a:picLocks noChangeAspect="1"/>
        </xdr:cNvPicPr>
      </xdr:nvPicPr>
      <xdr:blipFill>
        <a:blip r:embed="rId6"/>
        <a:stretch>
          <a:fillRect/>
        </a:stretch>
      </xdr:blipFill>
      <xdr:spPr>
        <a:xfrm>
          <a:off x="14082395" y="234572175"/>
          <a:ext cx="553720" cy="762000"/>
        </a:xfrm>
        <a:prstGeom prst="rect">
          <a:avLst/>
        </a:prstGeom>
        <a:noFill/>
        <a:ln w="9525">
          <a:noFill/>
        </a:ln>
      </xdr:spPr>
    </xdr:pic>
    <xdr:clientData/>
  </xdr:twoCellAnchor>
  <xdr:twoCellAnchor editAs="oneCell">
    <xdr:from>
      <xdr:col>8</xdr:col>
      <xdr:colOff>48895</xdr:colOff>
      <xdr:row>170</xdr:row>
      <xdr:rowOff>160020</xdr:rowOff>
    </xdr:from>
    <xdr:to>
      <xdr:col>8</xdr:col>
      <xdr:colOff>731520</xdr:colOff>
      <xdr:row>170</xdr:row>
      <xdr:rowOff>607695</xdr:rowOff>
    </xdr:to>
    <xdr:pic>
      <xdr:nvPicPr>
        <xdr:cNvPr id="1854" name="图片 1853"/>
        <xdr:cNvPicPr>
          <a:picLocks noChangeAspect="1"/>
        </xdr:cNvPicPr>
      </xdr:nvPicPr>
      <xdr:blipFill>
        <a:blip r:embed="rId7"/>
        <a:stretch>
          <a:fillRect/>
        </a:stretch>
      </xdr:blipFill>
      <xdr:spPr>
        <a:xfrm>
          <a:off x="13926185" y="262210550"/>
          <a:ext cx="682625" cy="447675"/>
        </a:xfrm>
        <a:prstGeom prst="rect">
          <a:avLst/>
        </a:prstGeom>
        <a:noFill/>
        <a:ln w="9525">
          <a:noFill/>
        </a:ln>
      </xdr:spPr>
    </xdr:pic>
    <xdr:clientData/>
  </xdr:twoCellAnchor>
  <xdr:twoCellAnchor editAs="oneCell">
    <xdr:from>
      <xdr:col>8</xdr:col>
      <xdr:colOff>210820</xdr:colOff>
      <xdr:row>177</xdr:row>
      <xdr:rowOff>261620</xdr:rowOff>
    </xdr:from>
    <xdr:to>
      <xdr:col>8</xdr:col>
      <xdr:colOff>862012</xdr:colOff>
      <xdr:row>177</xdr:row>
      <xdr:rowOff>1091565</xdr:rowOff>
    </xdr:to>
    <xdr:pic>
      <xdr:nvPicPr>
        <xdr:cNvPr id="1855" name="图片 1854"/>
        <xdr:cNvPicPr>
          <a:picLocks noChangeAspect="1"/>
        </xdr:cNvPicPr>
      </xdr:nvPicPr>
      <xdr:blipFill>
        <a:blip r:embed="rId8"/>
        <a:stretch>
          <a:fillRect/>
        </a:stretch>
      </xdr:blipFill>
      <xdr:spPr>
        <a:xfrm>
          <a:off x="14088110" y="272729325"/>
          <a:ext cx="650875" cy="829945"/>
        </a:xfrm>
        <a:prstGeom prst="rect">
          <a:avLst/>
        </a:prstGeom>
        <a:noFill/>
        <a:ln w="9525">
          <a:noFill/>
        </a:ln>
      </xdr:spPr>
    </xdr:pic>
    <xdr:clientData/>
  </xdr:twoCellAnchor>
  <xdr:twoCellAnchor editAs="oneCell">
    <xdr:from>
      <xdr:col>8</xdr:col>
      <xdr:colOff>33020</xdr:colOff>
      <xdr:row>197</xdr:row>
      <xdr:rowOff>327660</xdr:rowOff>
    </xdr:from>
    <xdr:to>
      <xdr:col>8</xdr:col>
      <xdr:colOff>758825</xdr:colOff>
      <xdr:row>197</xdr:row>
      <xdr:rowOff>781685</xdr:rowOff>
    </xdr:to>
    <xdr:pic>
      <xdr:nvPicPr>
        <xdr:cNvPr id="1856" name="图片 1855"/>
        <xdr:cNvPicPr>
          <a:picLocks noChangeAspect="1"/>
        </xdr:cNvPicPr>
      </xdr:nvPicPr>
      <xdr:blipFill>
        <a:blip r:embed="rId9"/>
        <a:stretch>
          <a:fillRect/>
        </a:stretch>
      </xdr:blipFill>
      <xdr:spPr>
        <a:xfrm>
          <a:off x="13910310" y="300744255"/>
          <a:ext cx="725805" cy="454025"/>
        </a:xfrm>
        <a:prstGeom prst="rect">
          <a:avLst/>
        </a:prstGeom>
        <a:noFill/>
        <a:ln w="9525">
          <a:noFill/>
        </a:ln>
      </xdr:spPr>
    </xdr:pic>
    <xdr:clientData/>
  </xdr:twoCellAnchor>
  <xdr:twoCellAnchor editAs="oneCell">
    <xdr:from>
      <xdr:col>8</xdr:col>
      <xdr:colOff>151765</xdr:colOff>
      <xdr:row>211</xdr:row>
      <xdr:rowOff>405765</xdr:rowOff>
    </xdr:from>
    <xdr:to>
      <xdr:col>8</xdr:col>
      <xdr:colOff>715010</xdr:colOff>
      <xdr:row>211</xdr:row>
      <xdr:rowOff>1125220</xdr:rowOff>
    </xdr:to>
    <xdr:pic>
      <xdr:nvPicPr>
        <xdr:cNvPr id="1857" name="图片 1856"/>
        <xdr:cNvPicPr>
          <a:picLocks noChangeAspect="1"/>
        </xdr:cNvPicPr>
      </xdr:nvPicPr>
      <xdr:blipFill>
        <a:blip r:embed="rId10"/>
        <a:stretch>
          <a:fillRect/>
        </a:stretch>
      </xdr:blipFill>
      <xdr:spPr>
        <a:xfrm>
          <a:off x="14029055" y="322669535"/>
          <a:ext cx="563245" cy="719455"/>
        </a:xfrm>
        <a:prstGeom prst="rect">
          <a:avLst/>
        </a:prstGeom>
        <a:noFill/>
        <a:ln w="9525">
          <a:noFill/>
        </a:ln>
      </xdr:spPr>
    </xdr:pic>
    <xdr:clientData/>
  </xdr:twoCellAnchor>
  <xdr:twoCellAnchor editAs="oneCell">
    <xdr:from>
      <xdr:col>8</xdr:col>
      <xdr:colOff>160655</xdr:colOff>
      <xdr:row>257</xdr:row>
      <xdr:rowOff>691515</xdr:rowOff>
    </xdr:from>
    <xdr:to>
      <xdr:col>8</xdr:col>
      <xdr:colOff>621665</xdr:colOff>
      <xdr:row>257</xdr:row>
      <xdr:rowOff>1282700</xdr:rowOff>
    </xdr:to>
    <xdr:pic>
      <xdr:nvPicPr>
        <xdr:cNvPr id="1858" name="图片 1857"/>
        <xdr:cNvPicPr>
          <a:picLocks noChangeAspect="1"/>
        </xdr:cNvPicPr>
      </xdr:nvPicPr>
      <xdr:blipFill>
        <a:blip r:embed="rId10"/>
        <a:stretch>
          <a:fillRect/>
        </a:stretch>
      </xdr:blipFill>
      <xdr:spPr>
        <a:xfrm>
          <a:off x="14037945" y="386001895"/>
          <a:ext cx="461010" cy="591185"/>
        </a:xfrm>
        <a:prstGeom prst="rect">
          <a:avLst/>
        </a:prstGeom>
        <a:noFill/>
        <a:ln w="9525">
          <a:noFill/>
        </a:ln>
      </xdr:spPr>
    </xdr:pic>
    <xdr:clientData/>
  </xdr:twoCellAnchor>
  <xdr:twoCellAnchor editAs="oneCell">
    <xdr:from>
      <xdr:col>8</xdr:col>
      <xdr:colOff>31750</xdr:colOff>
      <xdr:row>261</xdr:row>
      <xdr:rowOff>243840</xdr:rowOff>
    </xdr:from>
    <xdr:to>
      <xdr:col>8</xdr:col>
      <xdr:colOff>756920</xdr:colOff>
      <xdr:row>261</xdr:row>
      <xdr:rowOff>703580</xdr:rowOff>
    </xdr:to>
    <xdr:pic>
      <xdr:nvPicPr>
        <xdr:cNvPr id="1859" name="图片 1858"/>
        <xdr:cNvPicPr>
          <a:picLocks noChangeAspect="1"/>
        </xdr:cNvPicPr>
      </xdr:nvPicPr>
      <xdr:blipFill>
        <a:blip r:embed="rId11"/>
        <a:stretch>
          <a:fillRect/>
        </a:stretch>
      </xdr:blipFill>
      <xdr:spPr>
        <a:xfrm>
          <a:off x="13909040" y="391714990"/>
          <a:ext cx="725170" cy="459740"/>
        </a:xfrm>
        <a:prstGeom prst="rect">
          <a:avLst/>
        </a:prstGeom>
        <a:noFill/>
        <a:ln w="9525">
          <a:noFill/>
        </a:ln>
      </xdr:spPr>
    </xdr:pic>
    <xdr:clientData/>
  </xdr:twoCellAnchor>
  <xdr:twoCellAnchor editAs="oneCell">
    <xdr:from>
      <xdr:col>8</xdr:col>
      <xdr:colOff>222250</xdr:colOff>
      <xdr:row>268</xdr:row>
      <xdr:rowOff>41910</xdr:rowOff>
    </xdr:from>
    <xdr:to>
      <xdr:col>8</xdr:col>
      <xdr:colOff>610870</xdr:colOff>
      <xdr:row>268</xdr:row>
      <xdr:rowOff>567055</xdr:rowOff>
    </xdr:to>
    <xdr:pic>
      <xdr:nvPicPr>
        <xdr:cNvPr id="1860" name="图片 1859"/>
        <xdr:cNvPicPr>
          <a:picLocks noChangeAspect="1"/>
        </xdr:cNvPicPr>
      </xdr:nvPicPr>
      <xdr:blipFill>
        <a:blip r:embed="rId12"/>
        <a:stretch>
          <a:fillRect/>
        </a:stretch>
      </xdr:blipFill>
      <xdr:spPr>
        <a:xfrm>
          <a:off x="14099540" y="404906480"/>
          <a:ext cx="388620" cy="525145"/>
        </a:xfrm>
        <a:prstGeom prst="rect">
          <a:avLst/>
        </a:prstGeom>
        <a:noFill/>
        <a:ln w="9525">
          <a:noFill/>
        </a:ln>
      </xdr:spPr>
    </xdr:pic>
    <xdr:clientData/>
  </xdr:twoCellAnchor>
  <xdr:twoCellAnchor editAs="oneCell">
    <xdr:from>
      <xdr:col>8</xdr:col>
      <xdr:colOff>99060</xdr:colOff>
      <xdr:row>288</xdr:row>
      <xdr:rowOff>358140</xdr:rowOff>
    </xdr:from>
    <xdr:to>
      <xdr:col>8</xdr:col>
      <xdr:colOff>753110</xdr:colOff>
      <xdr:row>288</xdr:row>
      <xdr:rowOff>779780</xdr:rowOff>
    </xdr:to>
    <xdr:pic>
      <xdr:nvPicPr>
        <xdr:cNvPr id="1861" name="图片 1860"/>
        <xdr:cNvPicPr>
          <a:picLocks noChangeAspect="1"/>
        </xdr:cNvPicPr>
      </xdr:nvPicPr>
      <xdr:blipFill>
        <a:blip r:embed="rId13"/>
        <a:stretch>
          <a:fillRect/>
        </a:stretch>
      </xdr:blipFill>
      <xdr:spPr>
        <a:xfrm>
          <a:off x="13976350" y="423815510"/>
          <a:ext cx="654050" cy="421640"/>
        </a:xfrm>
        <a:prstGeom prst="rect">
          <a:avLst/>
        </a:prstGeom>
        <a:noFill/>
        <a:ln w="9525">
          <a:noFill/>
        </a:ln>
      </xdr:spPr>
    </xdr:pic>
    <xdr:clientData/>
  </xdr:twoCellAnchor>
  <xdr:twoCellAnchor editAs="oneCell">
    <xdr:from>
      <xdr:col>8</xdr:col>
      <xdr:colOff>47625</xdr:colOff>
      <xdr:row>303</xdr:row>
      <xdr:rowOff>137160</xdr:rowOff>
    </xdr:from>
    <xdr:to>
      <xdr:col>8</xdr:col>
      <xdr:colOff>810895</xdr:colOff>
      <xdr:row>303</xdr:row>
      <xdr:rowOff>629285</xdr:rowOff>
    </xdr:to>
    <xdr:pic>
      <xdr:nvPicPr>
        <xdr:cNvPr id="1862" name="图片 1861"/>
        <xdr:cNvPicPr>
          <a:picLocks noChangeAspect="1"/>
        </xdr:cNvPicPr>
      </xdr:nvPicPr>
      <xdr:blipFill>
        <a:blip r:embed="rId13"/>
        <a:stretch>
          <a:fillRect/>
        </a:stretch>
      </xdr:blipFill>
      <xdr:spPr>
        <a:xfrm>
          <a:off x="13924915" y="446175130"/>
          <a:ext cx="763270" cy="492125"/>
        </a:xfrm>
        <a:prstGeom prst="rect">
          <a:avLst/>
        </a:prstGeom>
        <a:noFill/>
        <a:ln w="9525">
          <a:noFill/>
        </a:ln>
      </xdr:spPr>
    </xdr:pic>
    <xdr:clientData/>
  </xdr:twoCellAnchor>
  <xdr:twoCellAnchor editAs="oneCell">
    <xdr:from>
      <xdr:col>8</xdr:col>
      <xdr:colOff>73660</xdr:colOff>
      <xdr:row>304</xdr:row>
      <xdr:rowOff>609600</xdr:rowOff>
    </xdr:from>
    <xdr:to>
      <xdr:col>8</xdr:col>
      <xdr:colOff>706120</xdr:colOff>
      <xdr:row>304</xdr:row>
      <xdr:rowOff>1454150</xdr:rowOff>
    </xdr:to>
    <xdr:pic>
      <xdr:nvPicPr>
        <xdr:cNvPr id="1863" name="图片 1862"/>
        <xdr:cNvPicPr>
          <a:picLocks noChangeAspect="1"/>
        </xdr:cNvPicPr>
      </xdr:nvPicPr>
      <xdr:blipFill>
        <a:blip r:embed="rId14"/>
        <a:stretch>
          <a:fillRect/>
        </a:stretch>
      </xdr:blipFill>
      <xdr:spPr>
        <a:xfrm>
          <a:off x="13950950" y="447993770"/>
          <a:ext cx="632460" cy="844550"/>
        </a:xfrm>
        <a:prstGeom prst="rect">
          <a:avLst/>
        </a:prstGeom>
        <a:noFill/>
        <a:ln w="9525">
          <a:noFill/>
        </a:ln>
      </xdr:spPr>
    </xdr:pic>
    <xdr:clientData/>
  </xdr:twoCellAnchor>
  <xdr:twoCellAnchor editAs="oneCell">
    <xdr:from>
      <xdr:col>8</xdr:col>
      <xdr:colOff>80645</xdr:colOff>
      <xdr:row>318</xdr:row>
      <xdr:rowOff>297180</xdr:rowOff>
    </xdr:from>
    <xdr:to>
      <xdr:col>8</xdr:col>
      <xdr:colOff>734695</xdr:colOff>
      <xdr:row>318</xdr:row>
      <xdr:rowOff>713105</xdr:rowOff>
    </xdr:to>
    <xdr:pic>
      <xdr:nvPicPr>
        <xdr:cNvPr id="1864" name="图片 1863"/>
        <xdr:cNvPicPr>
          <a:picLocks noChangeAspect="1"/>
        </xdr:cNvPicPr>
      </xdr:nvPicPr>
      <xdr:blipFill>
        <a:blip r:embed="rId15"/>
        <a:stretch>
          <a:fillRect/>
        </a:stretch>
      </xdr:blipFill>
      <xdr:spPr>
        <a:xfrm>
          <a:off x="13957935" y="469383745"/>
          <a:ext cx="654050" cy="415925"/>
        </a:xfrm>
        <a:prstGeom prst="rect">
          <a:avLst/>
        </a:prstGeom>
        <a:noFill/>
        <a:ln w="9525">
          <a:noFill/>
        </a:ln>
      </xdr:spPr>
    </xdr:pic>
    <xdr:clientData/>
  </xdr:twoCellAnchor>
  <xdr:twoCellAnchor editAs="oneCell">
    <xdr:from>
      <xdr:col>8</xdr:col>
      <xdr:colOff>100965</xdr:colOff>
      <xdr:row>326</xdr:row>
      <xdr:rowOff>335915</xdr:rowOff>
    </xdr:from>
    <xdr:to>
      <xdr:col>8</xdr:col>
      <xdr:colOff>778510</xdr:colOff>
      <xdr:row>326</xdr:row>
      <xdr:rowOff>1298575</xdr:rowOff>
    </xdr:to>
    <xdr:pic>
      <xdr:nvPicPr>
        <xdr:cNvPr id="1865" name="图片 1864"/>
        <xdr:cNvPicPr>
          <a:picLocks noChangeAspect="1"/>
        </xdr:cNvPicPr>
      </xdr:nvPicPr>
      <xdr:blipFill>
        <a:blip r:embed="rId16"/>
        <a:stretch>
          <a:fillRect/>
        </a:stretch>
      </xdr:blipFill>
      <xdr:spPr>
        <a:xfrm>
          <a:off x="13978255" y="482736525"/>
          <a:ext cx="677545" cy="962660"/>
        </a:xfrm>
        <a:prstGeom prst="rect">
          <a:avLst/>
        </a:prstGeom>
        <a:noFill/>
        <a:ln w="9525">
          <a:noFill/>
        </a:ln>
      </xdr:spPr>
    </xdr:pic>
    <xdr:clientData/>
  </xdr:twoCellAnchor>
  <xdr:twoCellAnchor editAs="oneCell">
    <xdr:from>
      <xdr:col>8</xdr:col>
      <xdr:colOff>95250</xdr:colOff>
      <xdr:row>362</xdr:row>
      <xdr:rowOff>327660</xdr:rowOff>
    </xdr:from>
    <xdr:to>
      <xdr:col>8</xdr:col>
      <xdr:colOff>702310</xdr:colOff>
      <xdr:row>362</xdr:row>
      <xdr:rowOff>735965</xdr:rowOff>
    </xdr:to>
    <xdr:pic>
      <xdr:nvPicPr>
        <xdr:cNvPr id="1866" name="图片 1865"/>
        <xdr:cNvPicPr>
          <a:picLocks noChangeAspect="1"/>
        </xdr:cNvPicPr>
      </xdr:nvPicPr>
      <xdr:blipFill>
        <a:blip r:embed="rId17"/>
        <a:stretch>
          <a:fillRect/>
        </a:stretch>
      </xdr:blipFill>
      <xdr:spPr>
        <a:xfrm>
          <a:off x="13972540" y="540512000"/>
          <a:ext cx="607060" cy="408305"/>
        </a:xfrm>
        <a:prstGeom prst="rect">
          <a:avLst/>
        </a:prstGeom>
        <a:noFill/>
        <a:ln w="9525">
          <a:noFill/>
        </a:ln>
      </xdr:spPr>
    </xdr:pic>
    <xdr:clientData/>
  </xdr:twoCellAnchor>
  <xdr:twoCellAnchor editAs="oneCell">
    <xdr:from>
      <xdr:col>8</xdr:col>
      <xdr:colOff>71120</xdr:colOff>
      <xdr:row>383</xdr:row>
      <xdr:rowOff>55880</xdr:rowOff>
    </xdr:from>
    <xdr:to>
      <xdr:col>8</xdr:col>
      <xdr:colOff>641350</xdr:colOff>
      <xdr:row>383</xdr:row>
      <xdr:rowOff>801370</xdr:rowOff>
    </xdr:to>
    <xdr:pic>
      <xdr:nvPicPr>
        <xdr:cNvPr id="1867" name="图片 1866"/>
        <xdr:cNvPicPr>
          <a:picLocks noChangeAspect="1"/>
        </xdr:cNvPicPr>
      </xdr:nvPicPr>
      <xdr:blipFill>
        <a:blip r:embed="rId18"/>
        <a:stretch>
          <a:fillRect/>
        </a:stretch>
      </xdr:blipFill>
      <xdr:spPr>
        <a:xfrm>
          <a:off x="13948410" y="573199895"/>
          <a:ext cx="570230" cy="745490"/>
        </a:xfrm>
        <a:prstGeom prst="rect">
          <a:avLst/>
        </a:prstGeom>
        <a:noFill/>
        <a:ln w="9525">
          <a:noFill/>
        </a:ln>
      </xdr:spPr>
    </xdr:pic>
    <xdr:clientData/>
  </xdr:twoCellAnchor>
  <xdr:twoCellAnchor editAs="oneCell">
    <xdr:from>
      <xdr:col>8</xdr:col>
      <xdr:colOff>114300</xdr:colOff>
      <xdr:row>89</xdr:row>
      <xdr:rowOff>498475</xdr:rowOff>
    </xdr:from>
    <xdr:to>
      <xdr:col>8</xdr:col>
      <xdr:colOff>676910</xdr:colOff>
      <xdr:row>89</xdr:row>
      <xdr:rowOff>1285240</xdr:rowOff>
    </xdr:to>
    <xdr:pic>
      <xdr:nvPicPr>
        <xdr:cNvPr id="1868" name="图片 1867"/>
        <xdr:cNvPicPr>
          <a:picLocks noChangeAspect="1"/>
        </xdr:cNvPicPr>
      </xdr:nvPicPr>
      <xdr:blipFill>
        <a:blip r:embed="rId18"/>
        <a:stretch>
          <a:fillRect/>
        </a:stretch>
      </xdr:blipFill>
      <xdr:spPr>
        <a:xfrm>
          <a:off x="13991590" y="133754495"/>
          <a:ext cx="562610" cy="786765"/>
        </a:xfrm>
        <a:prstGeom prst="rect">
          <a:avLst/>
        </a:prstGeom>
        <a:noFill/>
        <a:ln w="9525">
          <a:noFill/>
        </a:ln>
      </xdr:spPr>
    </xdr:pic>
    <xdr:clientData/>
  </xdr:twoCellAnchor>
  <xdr:twoCellAnchor editAs="oneCell">
    <xdr:from>
      <xdr:col>2</xdr:col>
      <xdr:colOff>0</xdr:colOff>
      <xdr:row>389</xdr:row>
      <xdr:rowOff>0</xdr:rowOff>
    </xdr:from>
    <xdr:to>
      <xdr:col>2</xdr:col>
      <xdr:colOff>76200</xdr:colOff>
      <xdr:row>389</xdr:row>
      <xdr:rowOff>247015</xdr:rowOff>
    </xdr:to>
    <xdr:sp>
      <xdr:nvSpPr>
        <xdr:cNvPr id="302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2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2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2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2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2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2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2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02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02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3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3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3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3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3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3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3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03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03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3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4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4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4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4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4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4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04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04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4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4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5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5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5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5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5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05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05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5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5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5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6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6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6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6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06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06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6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6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6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6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7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7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7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07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07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7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7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7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7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7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8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8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08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08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8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8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8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8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8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8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9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09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09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9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9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9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9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9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9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9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10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10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0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0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0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0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0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0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0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10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11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1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1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1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1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1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1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1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11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11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2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2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2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2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2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2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2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12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12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2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3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3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3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3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3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3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13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13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3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3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4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4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4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4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4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14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14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4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4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4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5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5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5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5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15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15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5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5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5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5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6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6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6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16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16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6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6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6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6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6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7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7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17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17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7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7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7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7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7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7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8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18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18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8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8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8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8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8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8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8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19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19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9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9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9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9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9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9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9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19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20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0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0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0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0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0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0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0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20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20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1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1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1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1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1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1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1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21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21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1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2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2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2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2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2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2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22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22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2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2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3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3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3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3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3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23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23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3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3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3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4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4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4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4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24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24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4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4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4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4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5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5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5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25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25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5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5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5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5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5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6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6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26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26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6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6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6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6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6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6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7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27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327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273"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27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275"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27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277"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27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279"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28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328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282"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28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284"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28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286"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28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288"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28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329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291"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29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293"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29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295"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29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297"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29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329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300"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30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302"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30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304"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30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306"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30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330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309"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31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311"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31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313"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31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315"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31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331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318"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31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320"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32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322"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32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324"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32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332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327"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32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329"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33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331"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33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333"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33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333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336"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33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338"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33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340"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34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342"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34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34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34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34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34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34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34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35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35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35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35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35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35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35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35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35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35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36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36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36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36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36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36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36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36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36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36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37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37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37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37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37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37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37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37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37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37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38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38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38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38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38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38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38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38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38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38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39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39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39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39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39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39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39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39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39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39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0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0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0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0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0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0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40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40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0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0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1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1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1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1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1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41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41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1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1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1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2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2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2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2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42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42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2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2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2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2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3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3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3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43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43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3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3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3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3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3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4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4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44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44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4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4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4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4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4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4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5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45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45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5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5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5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5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5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5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5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46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46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6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6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6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6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6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6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6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46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47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7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7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7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7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7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7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7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47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47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8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8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8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8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8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8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8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48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48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8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9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9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9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9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9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9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49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49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9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9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50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50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50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50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50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50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50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50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50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50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51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51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51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51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51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51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51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51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51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51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52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52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52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52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352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25"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2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27"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2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29"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3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31"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53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353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34"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3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36"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3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38"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3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40"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54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354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43"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4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45"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4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47"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4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49"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55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355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52"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5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54"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5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56"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5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58"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55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356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61"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6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63"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6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65"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6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67"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56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356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70"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7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72"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7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74"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7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76"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57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357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79"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8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81"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8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83"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8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85"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58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358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88"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8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90"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9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92"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9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94"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59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59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59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59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59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0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0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0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0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60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60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0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0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0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0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1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1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1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61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61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1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1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1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1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1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2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2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62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62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2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2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2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2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2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2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3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63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63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3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3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3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3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3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3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3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64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64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4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4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4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4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4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4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4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64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65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5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5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5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5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5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5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5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65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65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6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6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6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6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6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6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6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66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66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6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7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7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7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7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7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7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67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67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7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7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8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8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8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8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8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68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68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8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8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8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9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9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9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9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69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69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9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9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9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9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0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0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0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70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70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0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0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0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0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0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1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1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71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71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1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1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1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1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1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1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2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72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72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2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2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2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2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2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2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2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73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73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3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3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3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3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3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3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3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73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74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4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4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4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4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4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4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4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74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74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5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5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5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5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5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5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5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75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75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5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6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6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6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6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6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6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76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76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6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6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7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7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7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7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7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77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77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7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7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7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8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8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8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8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78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78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8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8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8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8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9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9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9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79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79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9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9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9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9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9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80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80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80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80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80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80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80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80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80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80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81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81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81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81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81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81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81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81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81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81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82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82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82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82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82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82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82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82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82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82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83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83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83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83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83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83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83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83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83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83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84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84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84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84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84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84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84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84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384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849"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85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851"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85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853"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85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855"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85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385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858"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85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860"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86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862"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86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864"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86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386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867"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86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869"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87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871"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87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873"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87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387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876"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87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878"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87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880"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88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882"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88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388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885"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88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887"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88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889"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89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891"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89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389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894"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89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896"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89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898"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89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900"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90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390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903"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90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905"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90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907"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90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909"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91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391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912"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91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914"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91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916"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91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918"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91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92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2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2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2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2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2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2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2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92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92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3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3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3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3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3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3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3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93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93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3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4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4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4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4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4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4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94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94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4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4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5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5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5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5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5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95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95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5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5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5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6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6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6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6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96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96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6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6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6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6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7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7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7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97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97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7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7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7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7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7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8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8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98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98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8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8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8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8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8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8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9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99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99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9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9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9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9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9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9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9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400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400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0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0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0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0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0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0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0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400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401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1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1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1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1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1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1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1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401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401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2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2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2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2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2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2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2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402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402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2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3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3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3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3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3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3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403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403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3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3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4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4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4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4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4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404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404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4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4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4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5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5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5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5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405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405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5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5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5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5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6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6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6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406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406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6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6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6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6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6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7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7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407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407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7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7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7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7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7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7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8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408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408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8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8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8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8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8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8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8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409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409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9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9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9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9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9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9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9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409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410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01"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0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03"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0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05"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0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07"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410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410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10"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1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12"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1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14"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1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16"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411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411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19"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2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21"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2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23"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2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25"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412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412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28"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2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30"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3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32"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3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34"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413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413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37"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3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39"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4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41"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4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43"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414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414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46"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4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48"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4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50"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5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52"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415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415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55"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5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57"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5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59"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6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61"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416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416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64"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6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66"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6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68"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6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70"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417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594995</xdr:colOff>
      <xdr:row>47</xdr:row>
      <xdr:rowOff>544195</xdr:rowOff>
    </xdr:from>
    <xdr:to>
      <xdr:col>7</xdr:col>
      <xdr:colOff>872490</xdr:colOff>
      <xdr:row>48</xdr:row>
      <xdr:rowOff>1106170</xdr:rowOff>
    </xdr:to>
    <xdr:sp>
      <xdr:nvSpPr>
        <xdr:cNvPr id="1851" name="AutoShape 106" descr="u=3327118725,3352234642&amp;fm=214&amp;gp=0"/>
        <xdr:cNvSpPr>
          <a:spLocks noChangeAspect="1"/>
        </xdr:cNvSpPr>
      </xdr:nvSpPr>
      <xdr:spPr>
        <a:xfrm>
          <a:off x="9519285" y="71015860"/>
          <a:ext cx="277495" cy="1997075"/>
        </a:xfrm>
        <a:prstGeom prst="rect">
          <a:avLst/>
        </a:prstGeom>
        <a:noFill/>
        <a:ln w="9525">
          <a:noFill/>
        </a:ln>
      </xdr:spPr>
    </xdr:sp>
    <xdr:clientData/>
  </xdr:twoCellAnchor>
  <xdr:twoCellAnchor editAs="oneCell">
    <xdr:from>
      <xdr:col>7</xdr:col>
      <xdr:colOff>594995</xdr:colOff>
      <xdr:row>47</xdr:row>
      <xdr:rowOff>266700</xdr:rowOff>
    </xdr:from>
    <xdr:to>
      <xdr:col>7</xdr:col>
      <xdr:colOff>872490</xdr:colOff>
      <xdr:row>48</xdr:row>
      <xdr:rowOff>816610</xdr:rowOff>
    </xdr:to>
    <xdr:sp>
      <xdr:nvSpPr>
        <xdr:cNvPr id="1869" name="AutoShape 106" descr="u=3327118725,3352234642&amp;fm=214&amp;gp=0"/>
        <xdr:cNvSpPr>
          <a:spLocks noChangeAspect="1"/>
        </xdr:cNvSpPr>
      </xdr:nvSpPr>
      <xdr:spPr>
        <a:xfrm>
          <a:off x="9519285" y="70738365"/>
          <a:ext cx="277495" cy="1985010"/>
        </a:xfrm>
        <a:prstGeom prst="rect">
          <a:avLst/>
        </a:prstGeom>
        <a:noFill/>
        <a:ln w="9525">
          <a:noFill/>
        </a:ln>
      </xdr:spPr>
    </xdr:sp>
    <xdr:clientData/>
  </xdr:twoCellAnchor>
  <xdr:twoCellAnchor editAs="oneCell">
    <xdr:from>
      <xdr:col>7</xdr:col>
      <xdr:colOff>594995</xdr:colOff>
      <xdr:row>47</xdr:row>
      <xdr:rowOff>266700</xdr:rowOff>
    </xdr:from>
    <xdr:to>
      <xdr:col>7</xdr:col>
      <xdr:colOff>872490</xdr:colOff>
      <xdr:row>48</xdr:row>
      <xdr:rowOff>816610</xdr:rowOff>
    </xdr:to>
    <xdr:sp>
      <xdr:nvSpPr>
        <xdr:cNvPr id="1870" name="AutoShape 106" descr="u=3327118725,3352234642&amp;fm=214&amp;gp=0"/>
        <xdr:cNvSpPr>
          <a:spLocks noChangeAspect="1"/>
        </xdr:cNvSpPr>
      </xdr:nvSpPr>
      <xdr:spPr>
        <a:xfrm>
          <a:off x="9519285" y="70738365"/>
          <a:ext cx="277495" cy="1985010"/>
        </a:xfrm>
        <a:prstGeom prst="rect">
          <a:avLst/>
        </a:prstGeom>
        <a:noFill/>
        <a:ln w="9525">
          <a:noFill/>
        </a:ln>
      </xdr:spPr>
    </xdr:sp>
    <xdr:clientData/>
  </xdr:twoCellAnchor>
  <xdr:twoCellAnchor editAs="oneCell">
    <xdr:from>
      <xdr:col>7</xdr:col>
      <xdr:colOff>594995</xdr:colOff>
      <xdr:row>65</xdr:row>
      <xdr:rowOff>266700</xdr:rowOff>
    </xdr:from>
    <xdr:to>
      <xdr:col>7</xdr:col>
      <xdr:colOff>872490</xdr:colOff>
      <xdr:row>66</xdr:row>
      <xdr:rowOff>372745</xdr:rowOff>
    </xdr:to>
    <xdr:sp>
      <xdr:nvSpPr>
        <xdr:cNvPr id="1871" name="AutoShape 106" descr="u=3327118725,3352234642&amp;fm=214&amp;gp=0"/>
        <xdr:cNvSpPr>
          <a:spLocks noChangeAspect="1"/>
        </xdr:cNvSpPr>
      </xdr:nvSpPr>
      <xdr:spPr>
        <a:xfrm>
          <a:off x="9519285" y="96130110"/>
          <a:ext cx="277495" cy="1878330"/>
        </a:xfrm>
        <a:prstGeom prst="rect">
          <a:avLst/>
        </a:prstGeom>
        <a:noFill/>
        <a:ln w="9525">
          <a:noFill/>
        </a:ln>
      </xdr:spPr>
    </xdr:sp>
    <xdr:clientData/>
  </xdr:twoCellAnchor>
  <xdr:twoCellAnchor editAs="oneCell">
    <xdr:from>
      <xdr:col>7</xdr:col>
      <xdr:colOff>594995</xdr:colOff>
      <xdr:row>43</xdr:row>
      <xdr:rowOff>182880</xdr:rowOff>
    </xdr:from>
    <xdr:to>
      <xdr:col>7</xdr:col>
      <xdr:colOff>872490</xdr:colOff>
      <xdr:row>46</xdr:row>
      <xdr:rowOff>1195705</xdr:rowOff>
    </xdr:to>
    <xdr:sp>
      <xdr:nvSpPr>
        <xdr:cNvPr id="1872" name="AutoShape 106" descr="u=3327118725,3352234642&amp;fm=214&amp;gp=0"/>
        <xdr:cNvSpPr>
          <a:spLocks noChangeAspect="1"/>
        </xdr:cNvSpPr>
      </xdr:nvSpPr>
      <xdr:spPr>
        <a:xfrm>
          <a:off x="9519285" y="68482845"/>
          <a:ext cx="277495" cy="1749425"/>
        </a:xfrm>
        <a:prstGeom prst="rect">
          <a:avLst/>
        </a:prstGeom>
        <a:noFill/>
        <a:ln w="9525">
          <a:noFill/>
        </a:ln>
      </xdr:spPr>
    </xdr:sp>
    <xdr:clientData/>
  </xdr:twoCellAnchor>
  <xdr:twoCellAnchor editAs="oneCell">
    <xdr:from>
      <xdr:col>7</xdr:col>
      <xdr:colOff>594995</xdr:colOff>
      <xdr:row>53</xdr:row>
      <xdr:rowOff>268605</xdr:rowOff>
    </xdr:from>
    <xdr:to>
      <xdr:col>7</xdr:col>
      <xdr:colOff>872490</xdr:colOff>
      <xdr:row>54</xdr:row>
      <xdr:rowOff>1557655</xdr:rowOff>
    </xdr:to>
    <xdr:sp>
      <xdr:nvSpPr>
        <xdr:cNvPr id="1873" name="AutoShape 106" descr="u=3327118725,3352234642&amp;fm=214&amp;gp=0"/>
        <xdr:cNvSpPr>
          <a:spLocks noChangeAspect="1"/>
        </xdr:cNvSpPr>
      </xdr:nvSpPr>
      <xdr:spPr>
        <a:xfrm>
          <a:off x="9519285" y="81866740"/>
          <a:ext cx="277495" cy="1733550"/>
        </a:xfrm>
        <a:prstGeom prst="rect">
          <a:avLst/>
        </a:prstGeom>
        <a:noFill/>
        <a:ln w="9525">
          <a:noFill/>
        </a:ln>
      </xdr:spPr>
    </xdr:sp>
    <xdr:clientData/>
  </xdr:twoCellAnchor>
  <xdr:twoCellAnchor editAs="oneCell">
    <xdr:from>
      <xdr:col>7</xdr:col>
      <xdr:colOff>594995</xdr:colOff>
      <xdr:row>40</xdr:row>
      <xdr:rowOff>266700</xdr:rowOff>
    </xdr:from>
    <xdr:to>
      <xdr:col>7</xdr:col>
      <xdr:colOff>872490</xdr:colOff>
      <xdr:row>41</xdr:row>
      <xdr:rowOff>709930</xdr:rowOff>
    </xdr:to>
    <xdr:sp>
      <xdr:nvSpPr>
        <xdr:cNvPr id="1874" name="AutoShape 106" descr="u=3327118725,3352234642&amp;fm=214&amp;gp=0"/>
        <xdr:cNvSpPr>
          <a:spLocks noChangeAspect="1"/>
        </xdr:cNvSpPr>
      </xdr:nvSpPr>
      <xdr:spPr>
        <a:xfrm>
          <a:off x="9519285" y="63548895"/>
          <a:ext cx="277495" cy="1916430"/>
        </a:xfrm>
        <a:prstGeom prst="rect">
          <a:avLst/>
        </a:prstGeom>
        <a:noFill/>
        <a:ln w="9525">
          <a:noFill/>
        </a:ln>
      </xdr:spPr>
    </xdr:sp>
    <xdr:clientData/>
  </xdr:twoCellAnchor>
  <xdr:twoCellAnchor editAs="oneCell">
    <xdr:from>
      <xdr:col>7</xdr:col>
      <xdr:colOff>594995</xdr:colOff>
      <xdr:row>41</xdr:row>
      <xdr:rowOff>266065</xdr:rowOff>
    </xdr:from>
    <xdr:to>
      <xdr:col>7</xdr:col>
      <xdr:colOff>872490</xdr:colOff>
      <xdr:row>42</xdr:row>
      <xdr:rowOff>60960</xdr:rowOff>
    </xdr:to>
    <xdr:sp>
      <xdr:nvSpPr>
        <xdr:cNvPr id="1875" name="AutoShape 106" descr="u=3327118725,3352234642&amp;fm=214&amp;gp=0"/>
        <xdr:cNvSpPr>
          <a:spLocks noChangeAspect="1"/>
        </xdr:cNvSpPr>
      </xdr:nvSpPr>
      <xdr:spPr>
        <a:xfrm>
          <a:off x="9519285" y="65021460"/>
          <a:ext cx="277495" cy="1567180"/>
        </a:xfrm>
        <a:prstGeom prst="rect">
          <a:avLst/>
        </a:prstGeom>
        <a:noFill/>
        <a:ln w="9525">
          <a:noFill/>
        </a:ln>
      </xdr:spPr>
    </xdr:sp>
    <xdr:clientData/>
  </xdr:twoCellAnchor>
  <xdr:twoCellAnchor editAs="oneCell">
    <xdr:from>
      <xdr:col>7</xdr:col>
      <xdr:colOff>594995</xdr:colOff>
      <xdr:row>41</xdr:row>
      <xdr:rowOff>377825</xdr:rowOff>
    </xdr:from>
    <xdr:to>
      <xdr:col>7</xdr:col>
      <xdr:colOff>872490</xdr:colOff>
      <xdr:row>42</xdr:row>
      <xdr:rowOff>671830</xdr:rowOff>
    </xdr:to>
    <xdr:sp>
      <xdr:nvSpPr>
        <xdr:cNvPr id="1876" name="AutoShape 106" descr="u=3327118725,3352234642&amp;fm=214&amp;gp=0"/>
        <xdr:cNvSpPr>
          <a:spLocks noChangeAspect="1"/>
        </xdr:cNvSpPr>
      </xdr:nvSpPr>
      <xdr:spPr>
        <a:xfrm>
          <a:off x="9519285" y="65133220"/>
          <a:ext cx="277495" cy="2066290"/>
        </a:xfrm>
        <a:prstGeom prst="rect">
          <a:avLst/>
        </a:prstGeom>
        <a:noFill/>
        <a:ln w="9525">
          <a:noFill/>
        </a:ln>
      </xdr:spPr>
    </xdr:sp>
    <xdr:clientData/>
  </xdr:twoCellAnchor>
  <xdr:twoCellAnchor editAs="oneCell">
    <xdr:from>
      <xdr:col>7</xdr:col>
      <xdr:colOff>594995</xdr:colOff>
      <xdr:row>53</xdr:row>
      <xdr:rowOff>304800</xdr:rowOff>
    </xdr:from>
    <xdr:to>
      <xdr:col>7</xdr:col>
      <xdr:colOff>872490</xdr:colOff>
      <xdr:row>55</xdr:row>
      <xdr:rowOff>3810</xdr:rowOff>
    </xdr:to>
    <xdr:sp>
      <xdr:nvSpPr>
        <xdr:cNvPr id="1877" name="AutoShape 106" descr="u=3327118725,3352234642&amp;fm=214&amp;gp=0"/>
        <xdr:cNvSpPr>
          <a:spLocks noChangeAspect="1"/>
        </xdr:cNvSpPr>
      </xdr:nvSpPr>
      <xdr:spPr>
        <a:xfrm>
          <a:off x="9519285" y="81902935"/>
          <a:ext cx="277495" cy="1915795"/>
        </a:xfrm>
        <a:prstGeom prst="rect">
          <a:avLst/>
        </a:prstGeom>
        <a:noFill/>
        <a:ln w="9525">
          <a:noFill/>
        </a:ln>
      </xdr:spPr>
    </xdr:sp>
    <xdr:clientData/>
  </xdr:twoCellAnchor>
  <xdr:twoCellAnchor editAs="oneCell">
    <xdr:from>
      <xdr:col>7</xdr:col>
      <xdr:colOff>594995</xdr:colOff>
      <xdr:row>54</xdr:row>
      <xdr:rowOff>267335</xdr:rowOff>
    </xdr:from>
    <xdr:to>
      <xdr:col>7</xdr:col>
      <xdr:colOff>872490</xdr:colOff>
      <xdr:row>55</xdr:row>
      <xdr:rowOff>64135</xdr:rowOff>
    </xdr:to>
    <xdr:sp>
      <xdr:nvSpPr>
        <xdr:cNvPr id="1878" name="AutoShape 106" descr="u=3327118725,3352234642&amp;fm=214&amp;gp=0"/>
        <xdr:cNvSpPr>
          <a:spLocks noChangeAspect="1"/>
        </xdr:cNvSpPr>
      </xdr:nvSpPr>
      <xdr:spPr>
        <a:xfrm>
          <a:off x="9519285" y="82309970"/>
          <a:ext cx="277495" cy="1569085"/>
        </a:xfrm>
        <a:prstGeom prst="rect">
          <a:avLst/>
        </a:prstGeom>
        <a:noFill/>
        <a:ln w="9525">
          <a:noFill/>
        </a:ln>
      </xdr:spPr>
    </xdr:sp>
    <xdr:clientData/>
  </xdr:twoCellAnchor>
  <xdr:twoCellAnchor editAs="oneCell">
    <xdr:from>
      <xdr:col>7</xdr:col>
      <xdr:colOff>594995</xdr:colOff>
      <xdr:row>54</xdr:row>
      <xdr:rowOff>382905</xdr:rowOff>
    </xdr:from>
    <xdr:to>
      <xdr:col>7</xdr:col>
      <xdr:colOff>872490</xdr:colOff>
      <xdr:row>55</xdr:row>
      <xdr:rowOff>667385</xdr:rowOff>
    </xdr:to>
    <xdr:sp>
      <xdr:nvSpPr>
        <xdr:cNvPr id="1879" name="AutoShape 106" descr="u=3327118725,3352234642&amp;fm=214&amp;gp=0"/>
        <xdr:cNvSpPr>
          <a:spLocks noChangeAspect="1"/>
        </xdr:cNvSpPr>
      </xdr:nvSpPr>
      <xdr:spPr>
        <a:xfrm>
          <a:off x="9519285" y="82425540"/>
          <a:ext cx="277495" cy="2056765"/>
        </a:xfrm>
        <a:prstGeom prst="rect">
          <a:avLst/>
        </a:prstGeom>
        <a:noFill/>
        <a:ln w="9525">
          <a:noFill/>
        </a:ln>
      </xdr:spPr>
    </xdr:sp>
    <xdr:clientData/>
  </xdr:twoCellAnchor>
  <xdr:twoCellAnchor editAs="oneCell">
    <xdr:from>
      <xdr:col>7</xdr:col>
      <xdr:colOff>594995</xdr:colOff>
      <xdr:row>59</xdr:row>
      <xdr:rowOff>379730</xdr:rowOff>
    </xdr:from>
    <xdr:to>
      <xdr:col>7</xdr:col>
      <xdr:colOff>872490</xdr:colOff>
      <xdr:row>60</xdr:row>
      <xdr:rowOff>764540</xdr:rowOff>
    </xdr:to>
    <xdr:sp>
      <xdr:nvSpPr>
        <xdr:cNvPr id="1880" name="AutoShape 106" descr="u=3327118725,3352234642&amp;fm=214&amp;gp=0"/>
        <xdr:cNvSpPr>
          <a:spLocks noChangeAspect="1"/>
        </xdr:cNvSpPr>
      </xdr:nvSpPr>
      <xdr:spPr>
        <a:xfrm>
          <a:off x="9519285" y="91739720"/>
          <a:ext cx="277495" cy="2157095"/>
        </a:xfrm>
        <a:prstGeom prst="rect">
          <a:avLst/>
        </a:prstGeom>
        <a:noFill/>
        <a:ln w="9525">
          <a:noFill/>
        </a:ln>
      </xdr:spPr>
    </xdr:sp>
    <xdr:clientData/>
  </xdr:twoCellAnchor>
  <xdr:twoCellAnchor editAs="oneCell">
    <xdr:from>
      <xdr:col>7</xdr:col>
      <xdr:colOff>594995</xdr:colOff>
      <xdr:row>60</xdr:row>
      <xdr:rowOff>266065</xdr:rowOff>
    </xdr:from>
    <xdr:to>
      <xdr:col>7</xdr:col>
      <xdr:colOff>872490</xdr:colOff>
      <xdr:row>61</xdr:row>
      <xdr:rowOff>149860</xdr:rowOff>
    </xdr:to>
    <xdr:sp>
      <xdr:nvSpPr>
        <xdr:cNvPr id="1881" name="AutoShape 106" descr="u=3327118725,3352234642&amp;fm=214&amp;gp=0"/>
        <xdr:cNvSpPr>
          <a:spLocks noChangeAspect="1"/>
        </xdr:cNvSpPr>
      </xdr:nvSpPr>
      <xdr:spPr>
        <a:xfrm>
          <a:off x="9519285" y="93398340"/>
          <a:ext cx="277495" cy="1656080"/>
        </a:xfrm>
        <a:prstGeom prst="rect">
          <a:avLst/>
        </a:prstGeom>
        <a:noFill/>
        <a:ln w="9525">
          <a:noFill/>
        </a:ln>
      </xdr:spPr>
    </xdr:sp>
    <xdr:clientData/>
  </xdr:twoCellAnchor>
  <xdr:twoCellAnchor editAs="oneCell">
    <xdr:from>
      <xdr:col>7</xdr:col>
      <xdr:colOff>594995</xdr:colOff>
      <xdr:row>60</xdr:row>
      <xdr:rowOff>384810</xdr:rowOff>
    </xdr:from>
    <xdr:to>
      <xdr:col>7</xdr:col>
      <xdr:colOff>872490</xdr:colOff>
      <xdr:row>64</xdr:row>
      <xdr:rowOff>93345</xdr:rowOff>
    </xdr:to>
    <xdr:sp>
      <xdr:nvSpPr>
        <xdr:cNvPr id="1882" name="AutoShape 106" descr="u=3327118725,3352234642&amp;fm=214&amp;gp=0"/>
        <xdr:cNvSpPr>
          <a:spLocks noChangeAspect="1"/>
        </xdr:cNvSpPr>
      </xdr:nvSpPr>
      <xdr:spPr>
        <a:xfrm>
          <a:off x="9519285" y="93517085"/>
          <a:ext cx="277495" cy="2147570"/>
        </a:xfrm>
        <a:prstGeom prst="rect">
          <a:avLst/>
        </a:prstGeom>
        <a:noFill/>
        <a:ln w="9525">
          <a:noFill/>
        </a:ln>
      </xdr:spPr>
    </xdr:sp>
    <xdr:clientData/>
  </xdr:twoCellAnchor>
  <xdr:twoCellAnchor editAs="oneCell">
    <xdr:from>
      <xdr:col>7</xdr:col>
      <xdr:colOff>594995</xdr:colOff>
      <xdr:row>66</xdr:row>
      <xdr:rowOff>379730</xdr:rowOff>
    </xdr:from>
    <xdr:to>
      <xdr:col>7</xdr:col>
      <xdr:colOff>872490</xdr:colOff>
      <xdr:row>67</xdr:row>
      <xdr:rowOff>1408430</xdr:rowOff>
    </xdr:to>
    <xdr:sp>
      <xdr:nvSpPr>
        <xdr:cNvPr id="1883" name="AutoShape 106" descr="u=3327118725,3352234642&amp;fm=214&amp;gp=0"/>
        <xdr:cNvSpPr>
          <a:spLocks noChangeAspect="1"/>
        </xdr:cNvSpPr>
      </xdr:nvSpPr>
      <xdr:spPr>
        <a:xfrm>
          <a:off x="9519285" y="98015425"/>
          <a:ext cx="277495" cy="2139950"/>
        </a:xfrm>
        <a:prstGeom prst="rect">
          <a:avLst/>
        </a:prstGeom>
        <a:noFill/>
        <a:ln w="9525">
          <a:noFill/>
        </a:ln>
      </xdr:spPr>
    </xdr:sp>
    <xdr:clientData/>
  </xdr:twoCellAnchor>
  <xdr:twoCellAnchor editAs="oneCell">
    <xdr:from>
      <xdr:col>7</xdr:col>
      <xdr:colOff>594995</xdr:colOff>
      <xdr:row>67</xdr:row>
      <xdr:rowOff>260985</xdr:rowOff>
    </xdr:from>
    <xdr:to>
      <xdr:col>7</xdr:col>
      <xdr:colOff>872490</xdr:colOff>
      <xdr:row>68</xdr:row>
      <xdr:rowOff>114935</xdr:rowOff>
    </xdr:to>
    <xdr:sp>
      <xdr:nvSpPr>
        <xdr:cNvPr id="1884" name="AutoShape 106" descr="u=3327118725,3352234642&amp;fm=214&amp;gp=0"/>
        <xdr:cNvSpPr>
          <a:spLocks noChangeAspect="1"/>
        </xdr:cNvSpPr>
      </xdr:nvSpPr>
      <xdr:spPr>
        <a:xfrm>
          <a:off x="9519285" y="99007930"/>
          <a:ext cx="277495" cy="1626235"/>
        </a:xfrm>
        <a:prstGeom prst="rect">
          <a:avLst/>
        </a:prstGeom>
        <a:noFill/>
        <a:ln w="9525">
          <a:noFill/>
        </a:ln>
      </xdr:spPr>
    </xdr:sp>
    <xdr:clientData/>
  </xdr:twoCellAnchor>
  <xdr:twoCellAnchor editAs="oneCell">
    <xdr:from>
      <xdr:col>7</xdr:col>
      <xdr:colOff>594995</xdr:colOff>
      <xdr:row>67</xdr:row>
      <xdr:rowOff>382905</xdr:rowOff>
    </xdr:from>
    <xdr:to>
      <xdr:col>7</xdr:col>
      <xdr:colOff>872490</xdr:colOff>
      <xdr:row>68</xdr:row>
      <xdr:rowOff>734695</xdr:rowOff>
    </xdr:to>
    <xdr:sp>
      <xdr:nvSpPr>
        <xdr:cNvPr id="1885" name="AutoShape 106" descr="u=3327118725,3352234642&amp;fm=214&amp;gp=0"/>
        <xdr:cNvSpPr>
          <a:spLocks noChangeAspect="1"/>
        </xdr:cNvSpPr>
      </xdr:nvSpPr>
      <xdr:spPr>
        <a:xfrm>
          <a:off x="9519285" y="99129850"/>
          <a:ext cx="277495" cy="2124075"/>
        </a:xfrm>
        <a:prstGeom prst="rect">
          <a:avLst/>
        </a:prstGeom>
        <a:noFill/>
        <a:ln w="9525">
          <a:noFill/>
        </a:ln>
      </xdr:spPr>
    </xdr:sp>
    <xdr:clientData/>
  </xdr:twoCellAnchor>
  <xdr:twoCellAnchor editAs="oneCell">
    <xdr:from>
      <xdr:col>7</xdr:col>
      <xdr:colOff>594995</xdr:colOff>
      <xdr:row>35</xdr:row>
      <xdr:rowOff>268605</xdr:rowOff>
    </xdr:from>
    <xdr:to>
      <xdr:col>7</xdr:col>
      <xdr:colOff>872490</xdr:colOff>
      <xdr:row>36</xdr:row>
      <xdr:rowOff>1591310</xdr:rowOff>
    </xdr:to>
    <xdr:sp>
      <xdr:nvSpPr>
        <xdr:cNvPr id="1886" name="AutoShape 106" descr="u=3327118725,3352234642&amp;fm=214&amp;gp=0"/>
        <xdr:cNvSpPr>
          <a:spLocks noChangeAspect="1"/>
        </xdr:cNvSpPr>
      </xdr:nvSpPr>
      <xdr:spPr>
        <a:xfrm>
          <a:off x="9519285" y="55720615"/>
          <a:ext cx="277495" cy="1830705"/>
        </a:xfrm>
        <a:prstGeom prst="rect">
          <a:avLst/>
        </a:prstGeom>
        <a:noFill/>
        <a:ln w="9525">
          <a:noFill/>
        </a:ln>
      </xdr:spPr>
    </xdr:sp>
    <xdr:clientData/>
  </xdr:twoCellAnchor>
  <xdr:twoCellAnchor editAs="oneCell">
    <xdr:from>
      <xdr:col>7</xdr:col>
      <xdr:colOff>594995</xdr:colOff>
      <xdr:row>38</xdr:row>
      <xdr:rowOff>267970</xdr:rowOff>
    </xdr:from>
    <xdr:to>
      <xdr:col>7</xdr:col>
      <xdr:colOff>872490</xdr:colOff>
      <xdr:row>39</xdr:row>
      <xdr:rowOff>1610995</xdr:rowOff>
    </xdr:to>
    <xdr:sp>
      <xdr:nvSpPr>
        <xdr:cNvPr id="1887" name="AutoShape 106" descr="u=3327118725,3352234642&amp;fm=214&amp;gp=0"/>
        <xdr:cNvSpPr>
          <a:spLocks noChangeAspect="1"/>
        </xdr:cNvSpPr>
      </xdr:nvSpPr>
      <xdr:spPr>
        <a:xfrm>
          <a:off x="9519285" y="61231780"/>
          <a:ext cx="277495" cy="1889125"/>
        </a:xfrm>
        <a:prstGeom prst="rect">
          <a:avLst/>
        </a:prstGeom>
        <a:noFill/>
        <a:ln w="9525">
          <a:noFill/>
        </a:ln>
      </xdr:spPr>
    </xdr:sp>
    <xdr:clientData/>
  </xdr:twoCellAnchor>
  <xdr:twoCellAnchor editAs="oneCell">
    <xdr:from>
      <xdr:col>7</xdr:col>
      <xdr:colOff>594995</xdr:colOff>
      <xdr:row>37</xdr:row>
      <xdr:rowOff>266700</xdr:rowOff>
    </xdr:from>
    <xdr:to>
      <xdr:col>7</xdr:col>
      <xdr:colOff>872490</xdr:colOff>
      <xdr:row>37</xdr:row>
      <xdr:rowOff>2205355</xdr:rowOff>
    </xdr:to>
    <xdr:sp>
      <xdr:nvSpPr>
        <xdr:cNvPr id="1888" name="AutoShape 106" descr="u=3327118725,3352234642&amp;fm=214&amp;gp=0"/>
        <xdr:cNvSpPr>
          <a:spLocks noChangeAspect="1"/>
        </xdr:cNvSpPr>
      </xdr:nvSpPr>
      <xdr:spPr>
        <a:xfrm>
          <a:off x="9519285" y="58449210"/>
          <a:ext cx="277495" cy="1938655"/>
        </a:xfrm>
        <a:prstGeom prst="rect">
          <a:avLst/>
        </a:prstGeom>
        <a:noFill/>
        <a:ln w="9525">
          <a:noFill/>
        </a:ln>
      </xdr:spPr>
    </xdr:sp>
    <xdr:clientData/>
  </xdr:twoCellAnchor>
  <xdr:twoCellAnchor editAs="oneCell">
    <xdr:from>
      <xdr:col>7</xdr:col>
      <xdr:colOff>594995</xdr:colOff>
      <xdr:row>64</xdr:row>
      <xdr:rowOff>292100</xdr:rowOff>
    </xdr:from>
    <xdr:to>
      <xdr:col>7</xdr:col>
      <xdr:colOff>872490</xdr:colOff>
      <xdr:row>66</xdr:row>
      <xdr:rowOff>405765</xdr:rowOff>
    </xdr:to>
    <xdr:sp>
      <xdr:nvSpPr>
        <xdr:cNvPr id="1889" name="AutoShape 106" descr="u=3327118725,3352234642&amp;fm=214&amp;gp=0"/>
        <xdr:cNvSpPr>
          <a:spLocks noChangeAspect="1"/>
        </xdr:cNvSpPr>
      </xdr:nvSpPr>
      <xdr:spPr>
        <a:xfrm>
          <a:off x="9519285" y="95863410"/>
          <a:ext cx="277495" cy="2178050"/>
        </a:xfrm>
        <a:prstGeom prst="rect">
          <a:avLst/>
        </a:prstGeom>
        <a:noFill/>
        <a:ln w="9525">
          <a:noFill/>
        </a:ln>
      </xdr:spPr>
    </xdr:sp>
    <xdr:clientData/>
  </xdr:twoCellAnchor>
  <xdr:twoCellAnchor editAs="oneCell">
    <xdr:from>
      <xdr:col>7</xdr:col>
      <xdr:colOff>594995</xdr:colOff>
      <xdr:row>64</xdr:row>
      <xdr:rowOff>266700</xdr:rowOff>
    </xdr:from>
    <xdr:to>
      <xdr:col>7</xdr:col>
      <xdr:colOff>872490</xdr:colOff>
      <xdr:row>66</xdr:row>
      <xdr:rowOff>349885</xdr:rowOff>
    </xdr:to>
    <xdr:sp>
      <xdr:nvSpPr>
        <xdr:cNvPr id="1890" name="AutoShape 106" descr="u=3327118725,3352234642&amp;fm=214&amp;gp=0"/>
        <xdr:cNvSpPr>
          <a:spLocks noChangeAspect="1"/>
        </xdr:cNvSpPr>
      </xdr:nvSpPr>
      <xdr:spPr>
        <a:xfrm>
          <a:off x="9519285" y="95838010"/>
          <a:ext cx="277495" cy="2147570"/>
        </a:xfrm>
        <a:prstGeom prst="rect">
          <a:avLst/>
        </a:prstGeom>
        <a:noFill/>
        <a:ln w="9525">
          <a:noFill/>
        </a:ln>
      </xdr:spPr>
    </xdr:sp>
    <xdr:clientData/>
  </xdr:twoCellAnchor>
  <xdr:twoCellAnchor editAs="oneCell">
    <xdr:from>
      <xdr:col>7</xdr:col>
      <xdr:colOff>594995</xdr:colOff>
      <xdr:row>64</xdr:row>
      <xdr:rowOff>266700</xdr:rowOff>
    </xdr:from>
    <xdr:to>
      <xdr:col>7</xdr:col>
      <xdr:colOff>872490</xdr:colOff>
      <xdr:row>66</xdr:row>
      <xdr:rowOff>349885</xdr:rowOff>
    </xdr:to>
    <xdr:sp>
      <xdr:nvSpPr>
        <xdr:cNvPr id="1891" name="AutoShape 106" descr="u=3327118725,3352234642&amp;fm=214&amp;gp=0"/>
        <xdr:cNvSpPr>
          <a:spLocks noChangeAspect="1"/>
        </xdr:cNvSpPr>
      </xdr:nvSpPr>
      <xdr:spPr>
        <a:xfrm>
          <a:off x="9519285" y="95838010"/>
          <a:ext cx="277495" cy="2147570"/>
        </a:xfrm>
        <a:prstGeom prst="rect">
          <a:avLst/>
        </a:prstGeom>
        <a:noFill/>
        <a:ln w="9525">
          <a:noFill/>
        </a:ln>
      </xdr:spPr>
    </xdr:sp>
    <xdr:clientData/>
  </xdr:twoCellAnchor>
  <xdr:twoCellAnchor editAs="oneCell">
    <xdr:from>
      <xdr:col>7</xdr:col>
      <xdr:colOff>594995</xdr:colOff>
      <xdr:row>82</xdr:row>
      <xdr:rowOff>266700</xdr:rowOff>
    </xdr:from>
    <xdr:to>
      <xdr:col>7</xdr:col>
      <xdr:colOff>872490</xdr:colOff>
      <xdr:row>82</xdr:row>
      <xdr:rowOff>2065020</xdr:rowOff>
    </xdr:to>
    <xdr:sp>
      <xdr:nvSpPr>
        <xdr:cNvPr id="1892" name="AutoShape 106" descr="u=3327118725,3352234642&amp;fm=214&amp;gp=0"/>
        <xdr:cNvSpPr>
          <a:spLocks noChangeAspect="1"/>
        </xdr:cNvSpPr>
      </xdr:nvSpPr>
      <xdr:spPr>
        <a:xfrm>
          <a:off x="9519285" y="121191020"/>
          <a:ext cx="277495" cy="1798320"/>
        </a:xfrm>
        <a:prstGeom prst="rect">
          <a:avLst/>
        </a:prstGeom>
        <a:noFill/>
        <a:ln w="9525">
          <a:noFill/>
        </a:ln>
      </xdr:spPr>
    </xdr:sp>
    <xdr:clientData/>
  </xdr:twoCellAnchor>
  <xdr:twoCellAnchor editAs="oneCell">
    <xdr:from>
      <xdr:col>7</xdr:col>
      <xdr:colOff>594995</xdr:colOff>
      <xdr:row>60</xdr:row>
      <xdr:rowOff>182880</xdr:rowOff>
    </xdr:from>
    <xdr:to>
      <xdr:col>7</xdr:col>
      <xdr:colOff>872490</xdr:colOff>
      <xdr:row>62</xdr:row>
      <xdr:rowOff>207645</xdr:rowOff>
    </xdr:to>
    <xdr:sp>
      <xdr:nvSpPr>
        <xdr:cNvPr id="1893" name="AutoShape 106" descr="u=3327118725,3352234642&amp;fm=214&amp;gp=0"/>
        <xdr:cNvSpPr>
          <a:spLocks noChangeAspect="1"/>
        </xdr:cNvSpPr>
      </xdr:nvSpPr>
      <xdr:spPr>
        <a:xfrm>
          <a:off x="9519285" y="93315155"/>
          <a:ext cx="277495" cy="2019300"/>
        </a:xfrm>
        <a:prstGeom prst="rect">
          <a:avLst/>
        </a:prstGeom>
        <a:noFill/>
        <a:ln w="9525">
          <a:noFill/>
        </a:ln>
      </xdr:spPr>
    </xdr:sp>
    <xdr:clientData/>
  </xdr:twoCellAnchor>
  <xdr:twoCellAnchor editAs="oneCell">
    <xdr:from>
      <xdr:col>7</xdr:col>
      <xdr:colOff>594995</xdr:colOff>
      <xdr:row>70</xdr:row>
      <xdr:rowOff>268605</xdr:rowOff>
    </xdr:from>
    <xdr:to>
      <xdr:col>7</xdr:col>
      <xdr:colOff>872490</xdr:colOff>
      <xdr:row>71</xdr:row>
      <xdr:rowOff>708025</xdr:rowOff>
    </xdr:to>
    <xdr:sp>
      <xdr:nvSpPr>
        <xdr:cNvPr id="1894" name="AutoShape 106" descr="u=3327118725,3352234642&amp;fm=214&amp;gp=0"/>
        <xdr:cNvSpPr>
          <a:spLocks noChangeAspect="1"/>
        </xdr:cNvSpPr>
      </xdr:nvSpPr>
      <xdr:spPr>
        <a:xfrm>
          <a:off x="9519285" y="104343835"/>
          <a:ext cx="277495" cy="2211705"/>
        </a:xfrm>
        <a:prstGeom prst="rect">
          <a:avLst/>
        </a:prstGeom>
        <a:noFill/>
        <a:ln w="9525">
          <a:noFill/>
        </a:ln>
      </xdr:spPr>
    </xdr:sp>
    <xdr:clientData/>
  </xdr:twoCellAnchor>
  <xdr:twoCellAnchor editAs="oneCell">
    <xdr:from>
      <xdr:col>7</xdr:col>
      <xdr:colOff>594995</xdr:colOff>
      <xdr:row>57</xdr:row>
      <xdr:rowOff>266700</xdr:rowOff>
    </xdr:from>
    <xdr:to>
      <xdr:col>7</xdr:col>
      <xdr:colOff>872490</xdr:colOff>
      <xdr:row>58</xdr:row>
      <xdr:rowOff>657225</xdr:rowOff>
    </xdr:to>
    <xdr:sp>
      <xdr:nvSpPr>
        <xdr:cNvPr id="1895" name="AutoShape 106" descr="u=3327118725,3352234642&amp;fm=214&amp;gp=0"/>
        <xdr:cNvSpPr>
          <a:spLocks noChangeAspect="1"/>
        </xdr:cNvSpPr>
      </xdr:nvSpPr>
      <xdr:spPr>
        <a:xfrm>
          <a:off x="9519285" y="88082120"/>
          <a:ext cx="277495" cy="2162810"/>
        </a:xfrm>
        <a:prstGeom prst="rect">
          <a:avLst/>
        </a:prstGeom>
        <a:noFill/>
        <a:ln w="9525">
          <a:noFill/>
        </a:ln>
      </xdr:spPr>
    </xdr:sp>
    <xdr:clientData/>
  </xdr:twoCellAnchor>
  <xdr:twoCellAnchor editAs="oneCell">
    <xdr:from>
      <xdr:col>7</xdr:col>
      <xdr:colOff>594995</xdr:colOff>
      <xdr:row>58</xdr:row>
      <xdr:rowOff>266065</xdr:rowOff>
    </xdr:from>
    <xdr:to>
      <xdr:col>7</xdr:col>
      <xdr:colOff>872490</xdr:colOff>
      <xdr:row>59</xdr:row>
      <xdr:rowOff>327025</xdr:rowOff>
    </xdr:to>
    <xdr:sp>
      <xdr:nvSpPr>
        <xdr:cNvPr id="1896" name="AutoShape 106" descr="u=3327118725,3352234642&amp;fm=214&amp;gp=0"/>
        <xdr:cNvSpPr>
          <a:spLocks noChangeAspect="1"/>
        </xdr:cNvSpPr>
      </xdr:nvSpPr>
      <xdr:spPr>
        <a:xfrm>
          <a:off x="9519285" y="89853770"/>
          <a:ext cx="277495" cy="1833245"/>
        </a:xfrm>
        <a:prstGeom prst="rect">
          <a:avLst/>
        </a:prstGeom>
        <a:noFill/>
        <a:ln w="9525">
          <a:noFill/>
        </a:ln>
      </xdr:spPr>
    </xdr:sp>
    <xdr:clientData/>
  </xdr:twoCellAnchor>
  <xdr:twoCellAnchor editAs="oneCell">
    <xdr:from>
      <xdr:col>7</xdr:col>
      <xdr:colOff>594995</xdr:colOff>
      <xdr:row>58</xdr:row>
      <xdr:rowOff>377825</xdr:rowOff>
    </xdr:from>
    <xdr:to>
      <xdr:col>7</xdr:col>
      <xdr:colOff>872490</xdr:colOff>
      <xdr:row>59</xdr:row>
      <xdr:rowOff>1069975</xdr:rowOff>
    </xdr:to>
    <xdr:sp>
      <xdr:nvSpPr>
        <xdr:cNvPr id="1897" name="AutoShape 106" descr="u=3327118725,3352234642&amp;fm=214&amp;gp=0"/>
        <xdr:cNvSpPr>
          <a:spLocks noChangeAspect="1"/>
        </xdr:cNvSpPr>
      </xdr:nvSpPr>
      <xdr:spPr>
        <a:xfrm>
          <a:off x="9519285" y="89965530"/>
          <a:ext cx="277495" cy="2464435"/>
        </a:xfrm>
        <a:prstGeom prst="rect">
          <a:avLst/>
        </a:prstGeom>
        <a:noFill/>
        <a:ln w="9525">
          <a:noFill/>
        </a:ln>
      </xdr:spPr>
    </xdr:sp>
    <xdr:clientData/>
  </xdr:twoCellAnchor>
  <xdr:twoCellAnchor editAs="oneCell">
    <xdr:from>
      <xdr:col>7</xdr:col>
      <xdr:colOff>594995</xdr:colOff>
      <xdr:row>70</xdr:row>
      <xdr:rowOff>304800</xdr:rowOff>
    </xdr:from>
    <xdr:to>
      <xdr:col>7</xdr:col>
      <xdr:colOff>872490</xdr:colOff>
      <xdr:row>71</xdr:row>
      <xdr:rowOff>876935</xdr:rowOff>
    </xdr:to>
    <xdr:sp>
      <xdr:nvSpPr>
        <xdr:cNvPr id="1898" name="AutoShape 106" descr="u=3327118725,3352234642&amp;fm=214&amp;gp=0"/>
        <xdr:cNvSpPr>
          <a:spLocks noChangeAspect="1"/>
        </xdr:cNvSpPr>
      </xdr:nvSpPr>
      <xdr:spPr>
        <a:xfrm>
          <a:off x="9519285" y="104380030"/>
          <a:ext cx="277495" cy="2344420"/>
        </a:xfrm>
        <a:prstGeom prst="rect">
          <a:avLst/>
        </a:prstGeom>
        <a:noFill/>
        <a:ln w="9525">
          <a:noFill/>
        </a:ln>
      </xdr:spPr>
    </xdr:sp>
    <xdr:clientData/>
  </xdr:twoCellAnchor>
  <xdr:twoCellAnchor editAs="oneCell">
    <xdr:from>
      <xdr:col>7</xdr:col>
      <xdr:colOff>594995</xdr:colOff>
      <xdr:row>71</xdr:row>
      <xdr:rowOff>267335</xdr:rowOff>
    </xdr:from>
    <xdr:to>
      <xdr:col>7</xdr:col>
      <xdr:colOff>872490</xdr:colOff>
      <xdr:row>72</xdr:row>
      <xdr:rowOff>322580</xdr:rowOff>
    </xdr:to>
    <xdr:sp>
      <xdr:nvSpPr>
        <xdr:cNvPr id="1899" name="AutoShape 106" descr="u=3327118725,3352234642&amp;fm=214&amp;gp=0"/>
        <xdr:cNvSpPr>
          <a:spLocks noChangeAspect="1"/>
        </xdr:cNvSpPr>
      </xdr:nvSpPr>
      <xdr:spPr>
        <a:xfrm>
          <a:off x="9519285" y="106114850"/>
          <a:ext cx="277495" cy="2055495"/>
        </a:xfrm>
        <a:prstGeom prst="rect">
          <a:avLst/>
        </a:prstGeom>
        <a:noFill/>
        <a:ln w="9525">
          <a:noFill/>
        </a:ln>
      </xdr:spPr>
    </xdr:sp>
    <xdr:clientData/>
  </xdr:twoCellAnchor>
  <xdr:twoCellAnchor editAs="oneCell">
    <xdr:from>
      <xdr:col>7</xdr:col>
      <xdr:colOff>594995</xdr:colOff>
      <xdr:row>71</xdr:row>
      <xdr:rowOff>382905</xdr:rowOff>
    </xdr:from>
    <xdr:to>
      <xdr:col>7</xdr:col>
      <xdr:colOff>872490</xdr:colOff>
      <xdr:row>72</xdr:row>
      <xdr:rowOff>1041400</xdr:rowOff>
    </xdr:to>
    <xdr:sp>
      <xdr:nvSpPr>
        <xdr:cNvPr id="1900" name="AutoShape 106" descr="u=3327118725,3352234642&amp;fm=214&amp;gp=0"/>
        <xdr:cNvSpPr>
          <a:spLocks noChangeAspect="1"/>
        </xdr:cNvSpPr>
      </xdr:nvSpPr>
      <xdr:spPr>
        <a:xfrm>
          <a:off x="9519285" y="106230420"/>
          <a:ext cx="277495" cy="2658745"/>
        </a:xfrm>
        <a:prstGeom prst="rect">
          <a:avLst/>
        </a:prstGeom>
        <a:noFill/>
        <a:ln w="9525">
          <a:noFill/>
        </a:ln>
      </xdr:spPr>
    </xdr:sp>
    <xdr:clientData/>
  </xdr:twoCellAnchor>
  <xdr:twoCellAnchor editAs="oneCell">
    <xdr:from>
      <xdr:col>7</xdr:col>
      <xdr:colOff>594995</xdr:colOff>
      <xdr:row>76</xdr:row>
      <xdr:rowOff>379730</xdr:rowOff>
    </xdr:from>
    <xdr:to>
      <xdr:col>7</xdr:col>
      <xdr:colOff>872490</xdr:colOff>
      <xdr:row>77</xdr:row>
      <xdr:rowOff>1160145</xdr:rowOff>
    </xdr:to>
    <xdr:sp>
      <xdr:nvSpPr>
        <xdr:cNvPr id="1901" name="AutoShape 106" descr="u=3327118725,3352234642&amp;fm=214&amp;gp=0"/>
        <xdr:cNvSpPr>
          <a:spLocks noChangeAspect="1"/>
        </xdr:cNvSpPr>
      </xdr:nvSpPr>
      <xdr:spPr>
        <a:xfrm>
          <a:off x="9519285" y="113156365"/>
          <a:ext cx="277495" cy="2552700"/>
        </a:xfrm>
        <a:prstGeom prst="rect">
          <a:avLst/>
        </a:prstGeom>
        <a:noFill/>
        <a:ln w="9525">
          <a:noFill/>
        </a:ln>
      </xdr:spPr>
    </xdr:sp>
    <xdr:clientData/>
  </xdr:twoCellAnchor>
  <xdr:twoCellAnchor editAs="oneCell">
    <xdr:from>
      <xdr:col>7</xdr:col>
      <xdr:colOff>594995</xdr:colOff>
      <xdr:row>77</xdr:row>
      <xdr:rowOff>266065</xdr:rowOff>
    </xdr:from>
    <xdr:to>
      <xdr:col>7</xdr:col>
      <xdr:colOff>872490</xdr:colOff>
      <xdr:row>78</xdr:row>
      <xdr:rowOff>480060</xdr:rowOff>
    </xdr:to>
    <xdr:sp>
      <xdr:nvSpPr>
        <xdr:cNvPr id="1902" name="AutoShape 106" descr="u=3327118725,3352234642&amp;fm=214&amp;gp=0"/>
        <xdr:cNvSpPr>
          <a:spLocks noChangeAspect="1"/>
        </xdr:cNvSpPr>
      </xdr:nvSpPr>
      <xdr:spPr>
        <a:xfrm>
          <a:off x="9519285" y="114814985"/>
          <a:ext cx="277495" cy="1934845"/>
        </a:xfrm>
        <a:prstGeom prst="rect">
          <a:avLst/>
        </a:prstGeom>
        <a:noFill/>
        <a:ln w="9525">
          <a:noFill/>
        </a:ln>
      </xdr:spPr>
    </xdr:sp>
    <xdr:clientData/>
  </xdr:twoCellAnchor>
  <xdr:twoCellAnchor editAs="oneCell">
    <xdr:from>
      <xdr:col>7</xdr:col>
      <xdr:colOff>594995</xdr:colOff>
      <xdr:row>77</xdr:row>
      <xdr:rowOff>384810</xdr:rowOff>
    </xdr:from>
    <xdr:to>
      <xdr:col>7</xdr:col>
      <xdr:colOff>872490</xdr:colOff>
      <xdr:row>78</xdr:row>
      <xdr:rowOff>1178560</xdr:rowOff>
    </xdr:to>
    <xdr:sp>
      <xdr:nvSpPr>
        <xdr:cNvPr id="1903" name="AutoShape 106" descr="u=3327118725,3352234642&amp;fm=214&amp;gp=0"/>
        <xdr:cNvSpPr>
          <a:spLocks noChangeAspect="1"/>
        </xdr:cNvSpPr>
      </xdr:nvSpPr>
      <xdr:spPr>
        <a:xfrm>
          <a:off x="9519285" y="114933730"/>
          <a:ext cx="277495" cy="2514600"/>
        </a:xfrm>
        <a:prstGeom prst="rect">
          <a:avLst/>
        </a:prstGeom>
        <a:noFill/>
        <a:ln w="9525">
          <a:noFill/>
        </a:ln>
      </xdr:spPr>
    </xdr:sp>
    <xdr:clientData/>
  </xdr:twoCellAnchor>
  <xdr:twoCellAnchor editAs="oneCell">
    <xdr:from>
      <xdr:col>7</xdr:col>
      <xdr:colOff>594995</xdr:colOff>
      <xdr:row>83</xdr:row>
      <xdr:rowOff>292100</xdr:rowOff>
    </xdr:from>
    <xdr:to>
      <xdr:col>7</xdr:col>
      <xdr:colOff>872490</xdr:colOff>
      <xdr:row>85</xdr:row>
      <xdr:rowOff>655320</xdr:rowOff>
    </xdr:to>
    <xdr:sp>
      <xdr:nvSpPr>
        <xdr:cNvPr id="1904" name="AutoShape 106" descr="u=3327118725,3352234642&amp;fm=214&amp;gp=0"/>
        <xdr:cNvSpPr>
          <a:spLocks noChangeAspect="1"/>
        </xdr:cNvSpPr>
      </xdr:nvSpPr>
      <xdr:spPr>
        <a:xfrm>
          <a:off x="9519285" y="124302520"/>
          <a:ext cx="277495" cy="2446020"/>
        </a:xfrm>
        <a:prstGeom prst="rect">
          <a:avLst/>
        </a:prstGeom>
        <a:noFill/>
        <a:ln w="9525">
          <a:noFill/>
        </a:ln>
      </xdr:spPr>
    </xdr:sp>
    <xdr:clientData/>
  </xdr:twoCellAnchor>
  <xdr:twoCellAnchor editAs="oneCell">
    <xdr:from>
      <xdr:col>7</xdr:col>
      <xdr:colOff>594995</xdr:colOff>
      <xdr:row>84</xdr:row>
      <xdr:rowOff>260985</xdr:rowOff>
    </xdr:from>
    <xdr:to>
      <xdr:col>7</xdr:col>
      <xdr:colOff>872490</xdr:colOff>
      <xdr:row>85</xdr:row>
      <xdr:rowOff>377825</xdr:rowOff>
    </xdr:to>
    <xdr:sp>
      <xdr:nvSpPr>
        <xdr:cNvPr id="1905" name="AutoShape 106" descr="u=3327118725,3352234642&amp;fm=214&amp;gp=0"/>
        <xdr:cNvSpPr>
          <a:spLocks noChangeAspect="1"/>
        </xdr:cNvSpPr>
      </xdr:nvSpPr>
      <xdr:spPr>
        <a:xfrm>
          <a:off x="9519285" y="124563505"/>
          <a:ext cx="277495" cy="1907540"/>
        </a:xfrm>
        <a:prstGeom prst="rect">
          <a:avLst/>
        </a:prstGeom>
        <a:noFill/>
        <a:ln w="9525">
          <a:noFill/>
        </a:ln>
      </xdr:spPr>
    </xdr:sp>
    <xdr:clientData/>
  </xdr:twoCellAnchor>
  <xdr:twoCellAnchor editAs="oneCell">
    <xdr:from>
      <xdr:col>7</xdr:col>
      <xdr:colOff>594995</xdr:colOff>
      <xdr:row>84</xdr:row>
      <xdr:rowOff>382905</xdr:rowOff>
    </xdr:from>
    <xdr:to>
      <xdr:col>7</xdr:col>
      <xdr:colOff>872490</xdr:colOff>
      <xdr:row>85</xdr:row>
      <xdr:rowOff>1119505</xdr:rowOff>
    </xdr:to>
    <xdr:sp>
      <xdr:nvSpPr>
        <xdr:cNvPr id="1906" name="AutoShape 106" descr="u=3327118725,3352234642&amp;fm=214&amp;gp=0"/>
        <xdr:cNvSpPr>
          <a:spLocks noChangeAspect="1"/>
        </xdr:cNvSpPr>
      </xdr:nvSpPr>
      <xdr:spPr>
        <a:xfrm>
          <a:off x="9519285" y="124685425"/>
          <a:ext cx="277495" cy="2527300"/>
        </a:xfrm>
        <a:prstGeom prst="rect">
          <a:avLst/>
        </a:prstGeom>
        <a:noFill/>
        <a:ln w="9525">
          <a:noFill/>
        </a:ln>
      </xdr:spPr>
    </xdr:sp>
    <xdr:clientData/>
  </xdr:twoCellAnchor>
  <xdr:twoCellAnchor editAs="oneCell">
    <xdr:from>
      <xdr:col>7</xdr:col>
      <xdr:colOff>594995</xdr:colOff>
      <xdr:row>52</xdr:row>
      <xdr:rowOff>268605</xdr:rowOff>
    </xdr:from>
    <xdr:to>
      <xdr:col>7</xdr:col>
      <xdr:colOff>872490</xdr:colOff>
      <xdr:row>52</xdr:row>
      <xdr:rowOff>2367915</xdr:rowOff>
    </xdr:to>
    <xdr:sp>
      <xdr:nvSpPr>
        <xdr:cNvPr id="1907" name="AutoShape 106" descr="u=3327118725,3352234642&amp;fm=214&amp;gp=0"/>
        <xdr:cNvSpPr>
          <a:spLocks noChangeAspect="1"/>
        </xdr:cNvSpPr>
      </xdr:nvSpPr>
      <xdr:spPr>
        <a:xfrm>
          <a:off x="9519285" y="78755240"/>
          <a:ext cx="277495" cy="2099310"/>
        </a:xfrm>
        <a:prstGeom prst="rect">
          <a:avLst/>
        </a:prstGeom>
        <a:noFill/>
        <a:ln w="9525">
          <a:noFill/>
        </a:ln>
      </xdr:spPr>
    </xdr:sp>
    <xdr:clientData/>
  </xdr:twoCellAnchor>
  <xdr:twoCellAnchor editAs="oneCell">
    <xdr:from>
      <xdr:col>7</xdr:col>
      <xdr:colOff>594995</xdr:colOff>
      <xdr:row>55</xdr:row>
      <xdr:rowOff>267970</xdr:rowOff>
    </xdr:from>
    <xdr:to>
      <xdr:col>7</xdr:col>
      <xdr:colOff>872490</xdr:colOff>
      <xdr:row>55</xdr:row>
      <xdr:rowOff>2369185</xdr:rowOff>
    </xdr:to>
    <xdr:sp>
      <xdr:nvSpPr>
        <xdr:cNvPr id="1908" name="AutoShape 106" descr="u=3327118725,3352234642&amp;fm=214&amp;gp=0"/>
        <xdr:cNvSpPr>
          <a:spLocks noChangeAspect="1"/>
        </xdr:cNvSpPr>
      </xdr:nvSpPr>
      <xdr:spPr>
        <a:xfrm>
          <a:off x="9519285" y="84082890"/>
          <a:ext cx="277495" cy="2101215"/>
        </a:xfrm>
        <a:prstGeom prst="rect">
          <a:avLst/>
        </a:prstGeom>
        <a:noFill/>
        <a:ln w="9525">
          <a:noFill/>
        </a:ln>
      </xdr:spPr>
    </xdr:sp>
    <xdr:clientData/>
  </xdr:twoCellAnchor>
  <xdr:twoCellAnchor editAs="oneCell">
    <xdr:from>
      <xdr:col>7</xdr:col>
      <xdr:colOff>594995</xdr:colOff>
      <xdr:row>54</xdr:row>
      <xdr:rowOff>266700</xdr:rowOff>
    </xdr:from>
    <xdr:to>
      <xdr:col>7</xdr:col>
      <xdr:colOff>872490</xdr:colOff>
      <xdr:row>55</xdr:row>
      <xdr:rowOff>699770</xdr:rowOff>
    </xdr:to>
    <xdr:sp>
      <xdr:nvSpPr>
        <xdr:cNvPr id="1909" name="AutoShape 106" descr="u=3327118725,3352234642&amp;fm=214&amp;gp=0"/>
        <xdr:cNvSpPr>
          <a:spLocks noChangeAspect="1"/>
        </xdr:cNvSpPr>
      </xdr:nvSpPr>
      <xdr:spPr>
        <a:xfrm>
          <a:off x="9519285" y="82309335"/>
          <a:ext cx="277495" cy="2205355"/>
        </a:xfrm>
        <a:prstGeom prst="rect">
          <a:avLst/>
        </a:prstGeom>
        <a:noFill/>
        <a:ln w="9525">
          <a:noFill/>
        </a:ln>
      </xdr:spPr>
    </xdr:sp>
    <xdr:clientData/>
  </xdr:twoCellAnchor>
  <xdr:twoCellAnchor editAs="oneCell">
    <xdr:from>
      <xdr:col>7</xdr:col>
      <xdr:colOff>594995</xdr:colOff>
      <xdr:row>126</xdr:row>
      <xdr:rowOff>544195</xdr:rowOff>
    </xdr:from>
    <xdr:to>
      <xdr:col>7</xdr:col>
      <xdr:colOff>872490</xdr:colOff>
      <xdr:row>127</xdr:row>
      <xdr:rowOff>1710690</xdr:rowOff>
    </xdr:to>
    <xdr:sp>
      <xdr:nvSpPr>
        <xdr:cNvPr id="1910" name="AutoShape 106" descr="u=3327118725,3352234642&amp;fm=214&amp;gp=0"/>
        <xdr:cNvSpPr>
          <a:spLocks noChangeAspect="1"/>
        </xdr:cNvSpPr>
      </xdr:nvSpPr>
      <xdr:spPr>
        <a:xfrm>
          <a:off x="9519285" y="198421625"/>
          <a:ext cx="277495" cy="2474595"/>
        </a:xfrm>
        <a:prstGeom prst="rect">
          <a:avLst/>
        </a:prstGeom>
        <a:noFill/>
        <a:ln w="9525">
          <a:noFill/>
        </a:ln>
      </xdr:spPr>
    </xdr:sp>
    <xdr:clientData/>
  </xdr:twoCellAnchor>
  <xdr:twoCellAnchor editAs="oneCell">
    <xdr:from>
      <xdr:col>7</xdr:col>
      <xdr:colOff>594995</xdr:colOff>
      <xdr:row>126</xdr:row>
      <xdr:rowOff>266700</xdr:rowOff>
    </xdr:from>
    <xdr:to>
      <xdr:col>7</xdr:col>
      <xdr:colOff>872490</xdr:colOff>
      <xdr:row>127</xdr:row>
      <xdr:rowOff>1143635</xdr:rowOff>
    </xdr:to>
    <xdr:sp>
      <xdr:nvSpPr>
        <xdr:cNvPr id="1911" name="AutoShape 106" descr="u=3327118725,3352234642&amp;fm=214&amp;gp=0"/>
        <xdr:cNvSpPr>
          <a:spLocks noChangeAspect="1"/>
        </xdr:cNvSpPr>
      </xdr:nvSpPr>
      <xdr:spPr>
        <a:xfrm>
          <a:off x="9519285" y="198144130"/>
          <a:ext cx="277495" cy="2185035"/>
        </a:xfrm>
        <a:prstGeom prst="rect">
          <a:avLst/>
        </a:prstGeom>
        <a:noFill/>
        <a:ln w="9525">
          <a:noFill/>
        </a:ln>
      </xdr:spPr>
    </xdr:sp>
    <xdr:clientData/>
  </xdr:twoCellAnchor>
  <xdr:twoCellAnchor editAs="oneCell">
    <xdr:from>
      <xdr:col>7</xdr:col>
      <xdr:colOff>594995</xdr:colOff>
      <xdr:row>126</xdr:row>
      <xdr:rowOff>266700</xdr:rowOff>
    </xdr:from>
    <xdr:to>
      <xdr:col>7</xdr:col>
      <xdr:colOff>872490</xdr:colOff>
      <xdr:row>127</xdr:row>
      <xdr:rowOff>1143635</xdr:rowOff>
    </xdr:to>
    <xdr:sp>
      <xdr:nvSpPr>
        <xdr:cNvPr id="1912" name="AutoShape 106" descr="u=3327118725,3352234642&amp;fm=214&amp;gp=0"/>
        <xdr:cNvSpPr>
          <a:spLocks noChangeAspect="1"/>
        </xdr:cNvSpPr>
      </xdr:nvSpPr>
      <xdr:spPr>
        <a:xfrm>
          <a:off x="9519285" y="198144130"/>
          <a:ext cx="277495" cy="2185035"/>
        </a:xfrm>
        <a:prstGeom prst="rect">
          <a:avLst/>
        </a:prstGeom>
        <a:noFill/>
        <a:ln w="9525">
          <a:noFill/>
        </a:ln>
      </xdr:spPr>
    </xdr:sp>
    <xdr:clientData/>
  </xdr:twoCellAnchor>
  <xdr:twoCellAnchor editAs="oneCell">
    <xdr:from>
      <xdr:col>7</xdr:col>
      <xdr:colOff>594995</xdr:colOff>
      <xdr:row>144</xdr:row>
      <xdr:rowOff>266700</xdr:rowOff>
    </xdr:from>
    <xdr:to>
      <xdr:col>7</xdr:col>
      <xdr:colOff>872490</xdr:colOff>
      <xdr:row>144</xdr:row>
      <xdr:rowOff>2363470</xdr:rowOff>
    </xdr:to>
    <xdr:sp>
      <xdr:nvSpPr>
        <xdr:cNvPr id="1913" name="AutoShape 106" descr="u=3327118725,3352234642&amp;fm=214&amp;gp=0"/>
        <xdr:cNvSpPr>
          <a:spLocks noChangeAspect="1"/>
        </xdr:cNvSpPr>
      </xdr:nvSpPr>
      <xdr:spPr>
        <a:xfrm>
          <a:off x="9519285" y="222791020"/>
          <a:ext cx="277495" cy="2096770"/>
        </a:xfrm>
        <a:prstGeom prst="rect">
          <a:avLst/>
        </a:prstGeom>
        <a:noFill/>
        <a:ln w="9525">
          <a:noFill/>
        </a:ln>
      </xdr:spPr>
    </xdr:sp>
    <xdr:clientData/>
  </xdr:twoCellAnchor>
  <xdr:twoCellAnchor editAs="oneCell">
    <xdr:from>
      <xdr:col>7</xdr:col>
      <xdr:colOff>594995</xdr:colOff>
      <xdr:row>122</xdr:row>
      <xdr:rowOff>182880</xdr:rowOff>
    </xdr:from>
    <xdr:to>
      <xdr:col>7</xdr:col>
      <xdr:colOff>872490</xdr:colOff>
      <xdr:row>124</xdr:row>
      <xdr:rowOff>398145</xdr:rowOff>
    </xdr:to>
    <xdr:sp>
      <xdr:nvSpPr>
        <xdr:cNvPr id="1914" name="AutoShape 106" descr="u=3327118725,3352234642&amp;fm=214&amp;gp=0"/>
        <xdr:cNvSpPr>
          <a:spLocks noChangeAspect="1"/>
        </xdr:cNvSpPr>
      </xdr:nvSpPr>
      <xdr:spPr>
        <a:xfrm>
          <a:off x="9519285" y="194288410"/>
          <a:ext cx="277495" cy="1929765"/>
        </a:xfrm>
        <a:prstGeom prst="rect">
          <a:avLst/>
        </a:prstGeom>
        <a:noFill/>
        <a:ln w="9525">
          <a:noFill/>
        </a:ln>
      </xdr:spPr>
    </xdr:sp>
    <xdr:clientData/>
  </xdr:twoCellAnchor>
  <xdr:twoCellAnchor editAs="oneCell">
    <xdr:from>
      <xdr:col>7</xdr:col>
      <xdr:colOff>594995</xdr:colOff>
      <xdr:row>132</xdr:row>
      <xdr:rowOff>182880</xdr:rowOff>
    </xdr:from>
    <xdr:to>
      <xdr:col>7</xdr:col>
      <xdr:colOff>872490</xdr:colOff>
      <xdr:row>136</xdr:row>
      <xdr:rowOff>42545</xdr:rowOff>
    </xdr:to>
    <xdr:sp>
      <xdr:nvSpPr>
        <xdr:cNvPr id="1915" name="AutoShape 106" descr="u=3327118725,3352234642&amp;fm=214&amp;gp=0"/>
        <xdr:cNvSpPr>
          <a:spLocks noChangeAspect="1"/>
        </xdr:cNvSpPr>
      </xdr:nvSpPr>
      <xdr:spPr>
        <a:xfrm>
          <a:off x="9519285" y="210246595"/>
          <a:ext cx="277495" cy="1967865"/>
        </a:xfrm>
        <a:prstGeom prst="rect">
          <a:avLst/>
        </a:prstGeom>
        <a:noFill/>
        <a:ln w="9525">
          <a:noFill/>
        </a:ln>
      </xdr:spPr>
    </xdr:sp>
    <xdr:clientData/>
  </xdr:twoCellAnchor>
  <xdr:twoCellAnchor editAs="oneCell">
    <xdr:from>
      <xdr:col>7</xdr:col>
      <xdr:colOff>594995</xdr:colOff>
      <xdr:row>119</xdr:row>
      <xdr:rowOff>266700</xdr:rowOff>
    </xdr:from>
    <xdr:to>
      <xdr:col>7</xdr:col>
      <xdr:colOff>872490</xdr:colOff>
      <xdr:row>119</xdr:row>
      <xdr:rowOff>2362835</xdr:rowOff>
    </xdr:to>
    <xdr:sp>
      <xdr:nvSpPr>
        <xdr:cNvPr id="1916" name="AutoShape 106" descr="u=3327118725,3352234642&amp;fm=214&amp;gp=0"/>
        <xdr:cNvSpPr>
          <a:spLocks noChangeAspect="1"/>
        </xdr:cNvSpPr>
      </xdr:nvSpPr>
      <xdr:spPr>
        <a:xfrm>
          <a:off x="9519285" y="184986930"/>
          <a:ext cx="277495" cy="2096135"/>
        </a:xfrm>
        <a:prstGeom prst="rect">
          <a:avLst/>
        </a:prstGeom>
        <a:noFill/>
        <a:ln w="9525">
          <a:noFill/>
        </a:ln>
      </xdr:spPr>
    </xdr:sp>
    <xdr:clientData/>
  </xdr:twoCellAnchor>
  <xdr:twoCellAnchor editAs="oneCell">
    <xdr:from>
      <xdr:col>7</xdr:col>
      <xdr:colOff>594995</xdr:colOff>
      <xdr:row>120</xdr:row>
      <xdr:rowOff>266065</xdr:rowOff>
    </xdr:from>
    <xdr:to>
      <xdr:col>7</xdr:col>
      <xdr:colOff>872490</xdr:colOff>
      <xdr:row>121</xdr:row>
      <xdr:rowOff>842010</xdr:rowOff>
    </xdr:to>
    <xdr:sp>
      <xdr:nvSpPr>
        <xdr:cNvPr id="1917" name="AutoShape 106" descr="u=3327118725,3352234642&amp;fm=214&amp;gp=0"/>
        <xdr:cNvSpPr>
          <a:spLocks noChangeAspect="1"/>
        </xdr:cNvSpPr>
      </xdr:nvSpPr>
      <xdr:spPr>
        <a:xfrm>
          <a:off x="9519285" y="187919995"/>
          <a:ext cx="277495" cy="1833245"/>
        </a:xfrm>
        <a:prstGeom prst="rect">
          <a:avLst/>
        </a:prstGeom>
        <a:noFill/>
        <a:ln w="9525">
          <a:noFill/>
        </a:ln>
      </xdr:spPr>
    </xdr:sp>
    <xdr:clientData/>
  </xdr:twoCellAnchor>
  <xdr:twoCellAnchor editAs="oneCell">
    <xdr:from>
      <xdr:col>7</xdr:col>
      <xdr:colOff>594995</xdr:colOff>
      <xdr:row>120</xdr:row>
      <xdr:rowOff>377825</xdr:rowOff>
    </xdr:from>
    <xdr:to>
      <xdr:col>7</xdr:col>
      <xdr:colOff>872490</xdr:colOff>
      <xdr:row>121</xdr:row>
      <xdr:rowOff>1564640</xdr:rowOff>
    </xdr:to>
    <xdr:sp>
      <xdr:nvSpPr>
        <xdr:cNvPr id="1918" name="AutoShape 106" descr="u=3327118725,3352234642&amp;fm=214&amp;gp=0"/>
        <xdr:cNvSpPr>
          <a:spLocks noChangeAspect="1"/>
        </xdr:cNvSpPr>
      </xdr:nvSpPr>
      <xdr:spPr>
        <a:xfrm>
          <a:off x="9519285" y="188031755"/>
          <a:ext cx="277495" cy="2444115"/>
        </a:xfrm>
        <a:prstGeom prst="rect">
          <a:avLst/>
        </a:prstGeom>
        <a:noFill/>
        <a:ln w="9525">
          <a:noFill/>
        </a:ln>
      </xdr:spPr>
    </xdr:sp>
    <xdr:clientData/>
  </xdr:twoCellAnchor>
  <xdr:twoCellAnchor editAs="oneCell">
    <xdr:from>
      <xdr:col>7</xdr:col>
      <xdr:colOff>594995</xdr:colOff>
      <xdr:row>132</xdr:row>
      <xdr:rowOff>182880</xdr:rowOff>
    </xdr:from>
    <xdr:to>
      <xdr:col>7</xdr:col>
      <xdr:colOff>872490</xdr:colOff>
      <xdr:row>136</xdr:row>
      <xdr:rowOff>188595</xdr:rowOff>
    </xdr:to>
    <xdr:sp>
      <xdr:nvSpPr>
        <xdr:cNvPr id="1919" name="AutoShape 106" descr="u=3327118725,3352234642&amp;fm=214&amp;gp=0"/>
        <xdr:cNvSpPr>
          <a:spLocks noChangeAspect="1"/>
        </xdr:cNvSpPr>
      </xdr:nvSpPr>
      <xdr:spPr>
        <a:xfrm>
          <a:off x="9519285" y="210246595"/>
          <a:ext cx="277495" cy="2113915"/>
        </a:xfrm>
        <a:prstGeom prst="rect">
          <a:avLst/>
        </a:prstGeom>
        <a:noFill/>
        <a:ln w="9525">
          <a:noFill/>
        </a:ln>
      </xdr:spPr>
    </xdr:sp>
    <xdr:clientData/>
  </xdr:twoCellAnchor>
  <xdr:twoCellAnchor editAs="oneCell">
    <xdr:from>
      <xdr:col>7</xdr:col>
      <xdr:colOff>594995</xdr:colOff>
      <xdr:row>133</xdr:row>
      <xdr:rowOff>182880</xdr:rowOff>
    </xdr:from>
    <xdr:to>
      <xdr:col>7</xdr:col>
      <xdr:colOff>872490</xdr:colOff>
      <xdr:row>136</xdr:row>
      <xdr:rowOff>161925</xdr:rowOff>
    </xdr:to>
    <xdr:sp>
      <xdr:nvSpPr>
        <xdr:cNvPr id="1920" name="AutoShape 106" descr="u=3327118725,3352234642&amp;fm=214&amp;gp=0"/>
        <xdr:cNvSpPr>
          <a:spLocks noChangeAspect="1"/>
        </xdr:cNvSpPr>
      </xdr:nvSpPr>
      <xdr:spPr>
        <a:xfrm>
          <a:off x="9519285" y="210627595"/>
          <a:ext cx="277495" cy="1706245"/>
        </a:xfrm>
        <a:prstGeom prst="rect">
          <a:avLst/>
        </a:prstGeom>
        <a:noFill/>
        <a:ln w="9525">
          <a:noFill/>
        </a:ln>
      </xdr:spPr>
    </xdr:sp>
    <xdr:clientData/>
  </xdr:twoCellAnchor>
  <xdr:twoCellAnchor editAs="oneCell">
    <xdr:from>
      <xdr:col>7</xdr:col>
      <xdr:colOff>594995</xdr:colOff>
      <xdr:row>133</xdr:row>
      <xdr:rowOff>182880</xdr:rowOff>
    </xdr:from>
    <xdr:to>
      <xdr:col>7</xdr:col>
      <xdr:colOff>872490</xdr:colOff>
      <xdr:row>137</xdr:row>
      <xdr:rowOff>230505</xdr:rowOff>
    </xdr:to>
    <xdr:sp>
      <xdr:nvSpPr>
        <xdr:cNvPr id="1921" name="AutoShape 106" descr="u=3327118725,3352234642&amp;fm=214&amp;gp=0"/>
        <xdr:cNvSpPr>
          <a:spLocks noChangeAspect="1"/>
        </xdr:cNvSpPr>
      </xdr:nvSpPr>
      <xdr:spPr>
        <a:xfrm>
          <a:off x="9519285" y="210627595"/>
          <a:ext cx="277495" cy="2193925"/>
        </a:xfrm>
        <a:prstGeom prst="rect">
          <a:avLst/>
        </a:prstGeom>
        <a:noFill/>
        <a:ln w="9525">
          <a:noFill/>
        </a:ln>
      </xdr:spPr>
    </xdr:sp>
    <xdr:clientData/>
  </xdr:twoCellAnchor>
  <xdr:twoCellAnchor editAs="oneCell">
    <xdr:from>
      <xdr:col>7</xdr:col>
      <xdr:colOff>594995</xdr:colOff>
      <xdr:row>138</xdr:row>
      <xdr:rowOff>182880</xdr:rowOff>
    </xdr:from>
    <xdr:to>
      <xdr:col>7</xdr:col>
      <xdr:colOff>872490</xdr:colOff>
      <xdr:row>140</xdr:row>
      <xdr:rowOff>1541780</xdr:rowOff>
    </xdr:to>
    <xdr:sp>
      <xdr:nvSpPr>
        <xdr:cNvPr id="1922" name="AutoShape 106" descr="u=3327118725,3352234642&amp;fm=214&amp;gp=0"/>
        <xdr:cNvSpPr>
          <a:spLocks noChangeAspect="1"/>
        </xdr:cNvSpPr>
      </xdr:nvSpPr>
      <xdr:spPr>
        <a:xfrm>
          <a:off x="9519285" y="214546180"/>
          <a:ext cx="277495" cy="2247900"/>
        </a:xfrm>
        <a:prstGeom prst="rect">
          <a:avLst/>
        </a:prstGeom>
        <a:noFill/>
        <a:ln w="9525">
          <a:noFill/>
        </a:ln>
      </xdr:spPr>
    </xdr:sp>
    <xdr:clientData/>
  </xdr:twoCellAnchor>
  <xdr:twoCellAnchor editAs="oneCell">
    <xdr:from>
      <xdr:col>7</xdr:col>
      <xdr:colOff>594995</xdr:colOff>
      <xdr:row>139</xdr:row>
      <xdr:rowOff>182880</xdr:rowOff>
    </xdr:from>
    <xdr:to>
      <xdr:col>7</xdr:col>
      <xdr:colOff>872490</xdr:colOff>
      <xdr:row>140</xdr:row>
      <xdr:rowOff>1487805</xdr:rowOff>
    </xdr:to>
    <xdr:sp>
      <xdr:nvSpPr>
        <xdr:cNvPr id="1923" name="AutoShape 106" descr="u=3327118725,3352234642&amp;fm=214&amp;gp=0"/>
        <xdr:cNvSpPr>
          <a:spLocks noChangeAspect="1"/>
        </xdr:cNvSpPr>
      </xdr:nvSpPr>
      <xdr:spPr>
        <a:xfrm>
          <a:off x="9519285" y="214990680"/>
          <a:ext cx="277495" cy="1749425"/>
        </a:xfrm>
        <a:prstGeom prst="rect">
          <a:avLst/>
        </a:prstGeom>
        <a:noFill/>
        <a:ln w="9525">
          <a:noFill/>
        </a:ln>
      </xdr:spPr>
    </xdr:sp>
    <xdr:clientData/>
  </xdr:twoCellAnchor>
  <xdr:twoCellAnchor editAs="oneCell">
    <xdr:from>
      <xdr:col>7</xdr:col>
      <xdr:colOff>594995</xdr:colOff>
      <xdr:row>139</xdr:row>
      <xdr:rowOff>182880</xdr:rowOff>
    </xdr:from>
    <xdr:to>
      <xdr:col>7</xdr:col>
      <xdr:colOff>872490</xdr:colOff>
      <xdr:row>140</xdr:row>
      <xdr:rowOff>1978025</xdr:rowOff>
    </xdr:to>
    <xdr:sp>
      <xdr:nvSpPr>
        <xdr:cNvPr id="1924" name="AutoShape 106" descr="u=3327118725,3352234642&amp;fm=214&amp;gp=0"/>
        <xdr:cNvSpPr>
          <a:spLocks noChangeAspect="1"/>
        </xdr:cNvSpPr>
      </xdr:nvSpPr>
      <xdr:spPr>
        <a:xfrm>
          <a:off x="9519285" y="214990680"/>
          <a:ext cx="277495" cy="2239645"/>
        </a:xfrm>
        <a:prstGeom prst="rect">
          <a:avLst/>
        </a:prstGeom>
        <a:noFill/>
        <a:ln w="9525">
          <a:noFill/>
        </a:ln>
      </xdr:spPr>
    </xdr:sp>
    <xdr:clientData/>
  </xdr:twoCellAnchor>
  <xdr:twoCellAnchor editAs="oneCell">
    <xdr:from>
      <xdr:col>7</xdr:col>
      <xdr:colOff>594995</xdr:colOff>
      <xdr:row>145</xdr:row>
      <xdr:rowOff>304800</xdr:rowOff>
    </xdr:from>
    <xdr:to>
      <xdr:col>7</xdr:col>
      <xdr:colOff>872490</xdr:colOff>
      <xdr:row>147</xdr:row>
      <xdr:rowOff>796290</xdr:rowOff>
    </xdr:to>
    <xdr:sp>
      <xdr:nvSpPr>
        <xdr:cNvPr id="1925" name="AutoShape 106" descr="u=3327118725,3352234642&amp;fm=214&amp;gp=0"/>
        <xdr:cNvSpPr>
          <a:spLocks noChangeAspect="1"/>
        </xdr:cNvSpPr>
      </xdr:nvSpPr>
      <xdr:spPr>
        <a:xfrm>
          <a:off x="9519285" y="226080320"/>
          <a:ext cx="277495" cy="2320290"/>
        </a:xfrm>
        <a:prstGeom prst="rect">
          <a:avLst/>
        </a:prstGeom>
        <a:noFill/>
        <a:ln w="9525">
          <a:noFill/>
        </a:ln>
      </xdr:spPr>
    </xdr:sp>
    <xdr:clientData/>
  </xdr:twoCellAnchor>
  <xdr:twoCellAnchor editAs="oneCell">
    <xdr:from>
      <xdr:col>7</xdr:col>
      <xdr:colOff>594995</xdr:colOff>
      <xdr:row>146</xdr:row>
      <xdr:rowOff>260985</xdr:rowOff>
    </xdr:from>
    <xdr:to>
      <xdr:col>7</xdr:col>
      <xdr:colOff>872490</xdr:colOff>
      <xdr:row>147</xdr:row>
      <xdr:rowOff>706755</xdr:rowOff>
    </xdr:to>
    <xdr:sp>
      <xdr:nvSpPr>
        <xdr:cNvPr id="1926" name="AutoShape 106" descr="u=3327118725,3352234642&amp;fm=214&amp;gp=0"/>
        <xdr:cNvSpPr>
          <a:spLocks noChangeAspect="1"/>
        </xdr:cNvSpPr>
      </xdr:nvSpPr>
      <xdr:spPr>
        <a:xfrm>
          <a:off x="9519285" y="226481005"/>
          <a:ext cx="277495" cy="1830070"/>
        </a:xfrm>
        <a:prstGeom prst="rect">
          <a:avLst/>
        </a:prstGeom>
        <a:noFill/>
        <a:ln w="9525">
          <a:noFill/>
        </a:ln>
      </xdr:spPr>
    </xdr:sp>
    <xdr:clientData/>
  </xdr:twoCellAnchor>
  <xdr:twoCellAnchor editAs="oneCell">
    <xdr:from>
      <xdr:col>7</xdr:col>
      <xdr:colOff>594995</xdr:colOff>
      <xdr:row>146</xdr:row>
      <xdr:rowOff>382905</xdr:rowOff>
    </xdr:from>
    <xdr:to>
      <xdr:col>7</xdr:col>
      <xdr:colOff>872490</xdr:colOff>
      <xdr:row>147</xdr:row>
      <xdr:rowOff>1448435</xdr:rowOff>
    </xdr:to>
    <xdr:sp>
      <xdr:nvSpPr>
        <xdr:cNvPr id="1927" name="AutoShape 106" descr="u=3327118725,3352234642&amp;fm=214&amp;gp=0"/>
        <xdr:cNvSpPr>
          <a:spLocks noChangeAspect="1"/>
        </xdr:cNvSpPr>
      </xdr:nvSpPr>
      <xdr:spPr>
        <a:xfrm>
          <a:off x="9519285" y="226602925"/>
          <a:ext cx="277495" cy="2449830"/>
        </a:xfrm>
        <a:prstGeom prst="rect">
          <a:avLst/>
        </a:prstGeom>
        <a:noFill/>
        <a:ln w="9525">
          <a:noFill/>
        </a:ln>
      </xdr:spPr>
    </xdr:sp>
    <xdr:clientData/>
  </xdr:twoCellAnchor>
  <xdr:twoCellAnchor editAs="oneCell">
    <xdr:from>
      <xdr:col>7</xdr:col>
      <xdr:colOff>594995</xdr:colOff>
      <xdr:row>114</xdr:row>
      <xdr:rowOff>182880</xdr:rowOff>
    </xdr:from>
    <xdr:to>
      <xdr:col>7</xdr:col>
      <xdr:colOff>872490</xdr:colOff>
      <xdr:row>115</xdr:row>
      <xdr:rowOff>1802765</xdr:rowOff>
    </xdr:to>
    <xdr:sp>
      <xdr:nvSpPr>
        <xdr:cNvPr id="1928" name="AutoShape 106" descr="u=3327118725,3352234642&amp;fm=214&amp;gp=0"/>
        <xdr:cNvSpPr>
          <a:spLocks noChangeAspect="1"/>
        </xdr:cNvSpPr>
      </xdr:nvSpPr>
      <xdr:spPr>
        <a:xfrm>
          <a:off x="9519285" y="177372010"/>
          <a:ext cx="277495" cy="2013585"/>
        </a:xfrm>
        <a:prstGeom prst="rect">
          <a:avLst/>
        </a:prstGeom>
        <a:noFill/>
        <a:ln w="9525">
          <a:noFill/>
        </a:ln>
      </xdr:spPr>
    </xdr:sp>
    <xdr:clientData/>
  </xdr:twoCellAnchor>
  <xdr:twoCellAnchor editAs="oneCell">
    <xdr:from>
      <xdr:col>7</xdr:col>
      <xdr:colOff>594995</xdr:colOff>
      <xdr:row>117</xdr:row>
      <xdr:rowOff>267970</xdr:rowOff>
    </xdr:from>
    <xdr:to>
      <xdr:col>7</xdr:col>
      <xdr:colOff>872490</xdr:colOff>
      <xdr:row>118</xdr:row>
      <xdr:rowOff>845185</xdr:rowOff>
    </xdr:to>
    <xdr:sp>
      <xdr:nvSpPr>
        <xdr:cNvPr id="1929" name="AutoShape 106" descr="u=3327118725,3352234642&amp;fm=214&amp;gp=0"/>
        <xdr:cNvSpPr>
          <a:spLocks noChangeAspect="1"/>
        </xdr:cNvSpPr>
      </xdr:nvSpPr>
      <xdr:spPr>
        <a:xfrm>
          <a:off x="9519285" y="181940200"/>
          <a:ext cx="277495" cy="2101215"/>
        </a:xfrm>
        <a:prstGeom prst="rect">
          <a:avLst/>
        </a:prstGeom>
        <a:noFill/>
        <a:ln w="9525">
          <a:noFill/>
        </a:ln>
      </xdr:spPr>
    </xdr:sp>
    <xdr:clientData/>
  </xdr:twoCellAnchor>
  <xdr:twoCellAnchor editAs="oneCell">
    <xdr:from>
      <xdr:col>7</xdr:col>
      <xdr:colOff>594995</xdr:colOff>
      <xdr:row>116</xdr:row>
      <xdr:rowOff>266700</xdr:rowOff>
    </xdr:from>
    <xdr:to>
      <xdr:col>7</xdr:col>
      <xdr:colOff>872490</xdr:colOff>
      <xdr:row>117</xdr:row>
      <xdr:rowOff>948055</xdr:rowOff>
    </xdr:to>
    <xdr:sp>
      <xdr:nvSpPr>
        <xdr:cNvPr id="1930" name="AutoShape 106" descr="u=3327118725,3352234642&amp;fm=214&amp;gp=0"/>
        <xdr:cNvSpPr>
          <a:spLocks noChangeAspect="1"/>
        </xdr:cNvSpPr>
      </xdr:nvSpPr>
      <xdr:spPr>
        <a:xfrm>
          <a:off x="9519285" y="180414930"/>
          <a:ext cx="277495" cy="2205355"/>
        </a:xfrm>
        <a:prstGeom prst="rect">
          <a:avLst/>
        </a:prstGeom>
        <a:noFill/>
        <a:ln w="9525">
          <a:noFill/>
        </a:ln>
      </xdr:spPr>
    </xdr:sp>
    <xdr:clientData/>
  </xdr:twoCellAnchor>
  <xdr:twoCellAnchor editAs="oneCell">
    <xdr:from>
      <xdr:col>7</xdr:col>
      <xdr:colOff>594995</xdr:colOff>
      <xdr:row>143</xdr:row>
      <xdr:rowOff>292100</xdr:rowOff>
    </xdr:from>
    <xdr:to>
      <xdr:col>7</xdr:col>
      <xdr:colOff>872490</xdr:colOff>
      <xdr:row>144</xdr:row>
      <xdr:rowOff>1007745</xdr:rowOff>
    </xdr:to>
    <xdr:sp>
      <xdr:nvSpPr>
        <xdr:cNvPr id="1931" name="AutoShape 106" descr="u=3327118725,3352234642&amp;fm=214&amp;gp=0"/>
        <xdr:cNvSpPr>
          <a:spLocks noChangeAspect="1"/>
        </xdr:cNvSpPr>
      </xdr:nvSpPr>
      <xdr:spPr>
        <a:xfrm>
          <a:off x="9519285" y="221095570"/>
          <a:ext cx="277495" cy="2436495"/>
        </a:xfrm>
        <a:prstGeom prst="rect">
          <a:avLst/>
        </a:prstGeom>
        <a:noFill/>
        <a:ln w="9525">
          <a:noFill/>
        </a:ln>
      </xdr:spPr>
    </xdr:sp>
    <xdr:clientData/>
  </xdr:twoCellAnchor>
  <xdr:twoCellAnchor editAs="oneCell">
    <xdr:from>
      <xdr:col>7</xdr:col>
      <xdr:colOff>594995</xdr:colOff>
      <xdr:row>143</xdr:row>
      <xdr:rowOff>266700</xdr:rowOff>
    </xdr:from>
    <xdr:to>
      <xdr:col>7</xdr:col>
      <xdr:colOff>872490</xdr:colOff>
      <xdr:row>144</xdr:row>
      <xdr:rowOff>919480</xdr:rowOff>
    </xdr:to>
    <xdr:sp>
      <xdr:nvSpPr>
        <xdr:cNvPr id="1932" name="AutoShape 106" descr="u=3327118725,3352234642&amp;fm=214&amp;gp=0"/>
        <xdr:cNvSpPr>
          <a:spLocks noChangeAspect="1"/>
        </xdr:cNvSpPr>
      </xdr:nvSpPr>
      <xdr:spPr>
        <a:xfrm>
          <a:off x="9519285" y="221070170"/>
          <a:ext cx="277495" cy="2373630"/>
        </a:xfrm>
        <a:prstGeom prst="rect">
          <a:avLst/>
        </a:prstGeom>
        <a:noFill/>
        <a:ln w="9525">
          <a:noFill/>
        </a:ln>
      </xdr:spPr>
    </xdr:sp>
    <xdr:clientData/>
  </xdr:twoCellAnchor>
  <xdr:twoCellAnchor editAs="oneCell">
    <xdr:from>
      <xdr:col>7</xdr:col>
      <xdr:colOff>594995</xdr:colOff>
      <xdr:row>143</xdr:row>
      <xdr:rowOff>266700</xdr:rowOff>
    </xdr:from>
    <xdr:to>
      <xdr:col>7</xdr:col>
      <xdr:colOff>872490</xdr:colOff>
      <xdr:row>144</xdr:row>
      <xdr:rowOff>919480</xdr:rowOff>
    </xdr:to>
    <xdr:sp>
      <xdr:nvSpPr>
        <xdr:cNvPr id="1933" name="AutoShape 106" descr="u=3327118725,3352234642&amp;fm=214&amp;gp=0"/>
        <xdr:cNvSpPr>
          <a:spLocks noChangeAspect="1"/>
        </xdr:cNvSpPr>
      </xdr:nvSpPr>
      <xdr:spPr>
        <a:xfrm>
          <a:off x="9519285" y="221070170"/>
          <a:ext cx="277495" cy="2373630"/>
        </a:xfrm>
        <a:prstGeom prst="rect">
          <a:avLst/>
        </a:prstGeom>
        <a:noFill/>
        <a:ln w="9525">
          <a:noFill/>
        </a:ln>
      </xdr:spPr>
    </xdr:sp>
    <xdr:clientData/>
  </xdr:twoCellAnchor>
  <xdr:twoCellAnchor editAs="oneCell">
    <xdr:from>
      <xdr:col>7</xdr:col>
      <xdr:colOff>594995</xdr:colOff>
      <xdr:row>139</xdr:row>
      <xdr:rowOff>182880</xdr:rowOff>
    </xdr:from>
    <xdr:to>
      <xdr:col>7</xdr:col>
      <xdr:colOff>872490</xdr:colOff>
      <xdr:row>140</xdr:row>
      <xdr:rowOff>1844040</xdr:rowOff>
    </xdr:to>
    <xdr:sp>
      <xdr:nvSpPr>
        <xdr:cNvPr id="1934" name="AutoShape 106" descr="u=3327118725,3352234642&amp;fm=214&amp;gp=0"/>
        <xdr:cNvSpPr>
          <a:spLocks noChangeAspect="1"/>
        </xdr:cNvSpPr>
      </xdr:nvSpPr>
      <xdr:spPr>
        <a:xfrm>
          <a:off x="9519285" y="214990680"/>
          <a:ext cx="277495" cy="2105660"/>
        </a:xfrm>
        <a:prstGeom prst="rect">
          <a:avLst/>
        </a:prstGeom>
        <a:noFill/>
        <a:ln w="9525">
          <a:noFill/>
        </a:ln>
      </xdr:spPr>
    </xdr:sp>
    <xdr:clientData/>
  </xdr:twoCellAnchor>
  <xdr:twoCellAnchor editAs="oneCell">
    <xdr:from>
      <xdr:col>7</xdr:col>
      <xdr:colOff>594995</xdr:colOff>
      <xdr:row>149</xdr:row>
      <xdr:rowOff>268605</xdr:rowOff>
    </xdr:from>
    <xdr:to>
      <xdr:col>7</xdr:col>
      <xdr:colOff>872490</xdr:colOff>
      <xdr:row>150</xdr:row>
      <xdr:rowOff>865505</xdr:rowOff>
    </xdr:to>
    <xdr:sp>
      <xdr:nvSpPr>
        <xdr:cNvPr id="1935" name="AutoShape 106" descr="u=3327118725,3352234642&amp;fm=214&amp;gp=0"/>
        <xdr:cNvSpPr>
          <a:spLocks noChangeAspect="1"/>
        </xdr:cNvSpPr>
      </xdr:nvSpPr>
      <xdr:spPr>
        <a:xfrm>
          <a:off x="9519285" y="231417495"/>
          <a:ext cx="277495" cy="2369185"/>
        </a:xfrm>
        <a:prstGeom prst="rect">
          <a:avLst/>
        </a:prstGeom>
        <a:noFill/>
        <a:ln w="9525">
          <a:noFill/>
        </a:ln>
      </xdr:spPr>
    </xdr:sp>
    <xdr:clientData/>
  </xdr:twoCellAnchor>
  <xdr:twoCellAnchor editAs="oneCell">
    <xdr:from>
      <xdr:col>7</xdr:col>
      <xdr:colOff>594995</xdr:colOff>
      <xdr:row>136</xdr:row>
      <xdr:rowOff>182880</xdr:rowOff>
    </xdr:from>
    <xdr:to>
      <xdr:col>7</xdr:col>
      <xdr:colOff>872490</xdr:colOff>
      <xdr:row>138</xdr:row>
      <xdr:rowOff>337185</xdr:rowOff>
    </xdr:to>
    <xdr:sp>
      <xdr:nvSpPr>
        <xdr:cNvPr id="1936" name="AutoShape 106" descr="u=3327118725,3352234642&amp;fm=214&amp;gp=0"/>
        <xdr:cNvSpPr>
          <a:spLocks noChangeAspect="1"/>
        </xdr:cNvSpPr>
      </xdr:nvSpPr>
      <xdr:spPr>
        <a:xfrm>
          <a:off x="9519285" y="212354795"/>
          <a:ext cx="277495" cy="2345690"/>
        </a:xfrm>
        <a:prstGeom prst="rect">
          <a:avLst/>
        </a:prstGeom>
        <a:noFill/>
        <a:ln w="9525">
          <a:noFill/>
        </a:ln>
      </xdr:spPr>
    </xdr:sp>
    <xdr:clientData/>
  </xdr:twoCellAnchor>
  <xdr:twoCellAnchor editAs="oneCell">
    <xdr:from>
      <xdr:col>7</xdr:col>
      <xdr:colOff>594995</xdr:colOff>
      <xdr:row>137</xdr:row>
      <xdr:rowOff>266065</xdr:rowOff>
    </xdr:from>
    <xdr:to>
      <xdr:col>7</xdr:col>
      <xdr:colOff>872490</xdr:colOff>
      <xdr:row>139</xdr:row>
      <xdr:rowOff>215265</xdr:rowOff>
    </xdr:to>
    <xdr:sp>
      <xdr:nvSpPr>
        <xdr:cNvPr id="1937" name="AutoShape 106" descr="u=3327118725,3352234642&amp;fm=214&amp;gp=0"/>
        <xdr:cNvSpPr>
          <a:spLocks noChangeAspect="1"/>
        </xdr:cNvSpPr>
      </xdr:nvSpPr>
      <xdr:spPr>
        <a:xfrm>
          <a:off x="9519285" y="212857080"/>
          <a:ext cx="277495" cy="2165985"/>
        </a:xfrm>
        <a:prstGeom prst="rect">
          <a:avLst/>
        </a:prstGeom>
        <a:noFill/>
        <a:ln w="9525">
          <a:noFill/>
        </a:ln>
      </xdr:spPr>
    </xdr:sp>
    <xdr:clientData/>
  </xdr:twoCellAnchor>
  <xdr:twoCellAnchor editAs="oneCell">
    <xdr:from>
      <xdr:col>7</xdr:col>
      <xdr:colOff>594995</xdr:colOff>
      <xdr:row>137</xdr:row>
      <xdr:rowOff>377825</xdr:rowOff>
    </xdr:from>
    <xdr:to>
      <xdr:col>7</xdr:col>
      <xdr:colOff>872490</xdr:colOff>
      <xdr:row>140</xdr:row>
      <xdr:rowOff>605155</xdr:rowOff>
    </xdr:to>
    <xdr:sp>
      <xdr:nvSpPr>
        <xdr:cNvPr id="1938" name="AutoShape 106" descr="u=3327118725,3352234642&amp;fm=214&amp;gp=0"/>
        <xdr:cNvSpPr>
          <a:spLocks noChangeAspect="1"/>
        </xdr:cNvSpPr>
      </xdr:nvSpPr>
      <xdr:spPr>
        <a:xfrm>
          <a:off x="9519285" y="212968840"/>
          <a:ext cx="277495" cy="2888615"/>
        </a:xfrm>
        <a:prstGeom prst="rect">
          <a:avLst/>
        </a:prstGeom>
        <a:noFill/>
        <a:ln w="9525">
          <a:noFill/>
        </a:ln>
      </xdr:spPr>
    </xdr:sp>
    <xdr:clientData/>
  </xdr:twoCellAnchor>
  <xdr:twoCellAnchor editAs="oneCell">
    <xdr:from>
      <xdr:col>7</xdr:col>
      <xdr:colOff>594995</xdr:colOff>
      <xdr:row>149</xdr:row>
      <xdr:rowOff>304800</xdr:rowOff>
    </xdr:from>
    <xdr:to>
      <xdr:col>7</xdr:col>
      <xdr:colOff>872490</xdr:colOff>
      <xdr:row>150</xdr:row>
      <xdr:rowOff>1120140</xdr:rowOff>
    </xdr:to>
    <xdr:sp>
      <xdr:nvSpPr>
        <xdr:cNvPr id="1939" name="AutoShape 106" descr="u=3327118725,3352234642&amp;fm=214&amp;gp=0"/>
        <xdr:cNvSpPr>
          <a:spLocks noChangeAspect="1"/>
        </xdr:cNvSpPr>
      </xdr:nvSpPr>
      <xdr:spPr>
        <a:xfrm>
          <a:off x="9519285" y="231453690"/>
          <a:ext cx="277495" cy="2587625"/>
        </a:xfrm>
        <a:prstGeom prst="rect">
          <a:avLst/>
        </a:prstGeom>
        <a:noFill/>
        <a:ln w="9525">
          <a:noFill/>
        </a:ln>
      </xdr:spPr>
    </xdr:sp>
    <xdr:clientData/>
  </xdr:twoCellAnchor>
  <xdr:twoCellAnchor editAs="oneCell">
    <xdr:from>
      <xdr:col>7</xdr:col>
      <xdr:colOff>594995</xdr:colOff>
      <xdr:row>150</xdr:row>
      <xdr:rowOff>267335</xdr:rowOff>
    </xdr:from>
    <xdr:to>
      <xdr:col>7</xdr:col>
      <xdr:colOff>872490</xdr:colOff>
      <xdr:row>151</xdr:row>
      <xdr:rowOff>873760</xdr:rowOff>
    </xdr:to>
    <xdr:sp>
      <xdr:nvSpPr>
        <xdr:cNvPr id="1940" name="AutoShape 106" descr="u=3327118725,3352234642&amp;fm=214&amp;gp=0"/>
        <xdr:cNvSpPr>
          <a:spLocks noChangeAspect="1"/>
        </xdr:cNvSpPr>
      </xdr:nvSpPr>
      <xdr:spPr>
        <a:xfrm>
          <a:off x="9519285" y="233188510"/>
          <a:ext cx="277495" cy="2130425"/>
        </a:xfrm>
        <a:prstGeom prst="rect">
          <a:avLst/>
        </a:prstGeom>
        <a:noFill/>
        <a:ln w="9525">
          <a:noFill/>
        </a:ln>
      </xdr:spPr>
    </xdr:sp>
    <xdr:clientData/>
  </xdr:twoCellAnchor>
  <xdr:twoCellAnchor editAs="oneCell">
    <xdr:from>
      <xdr:col>7</xdr:col>
      <xdr:colOff>594995</xdr:colOff>
      <xdr:row>150</xdr:row>
      <xdr:rowOff>382905</xdr:rowOff>
    </xdr:from>
    <xdr:to>
      <xdr:col>7</xdr:col>
      <xdr:colOff>872490</xdr:colOff>
      <xdr:row>151</xdr:row>
      <xdr:rowOff>1703070</xdr:rowOff>
    </xdr:to>
    <xdr:sp>
      <xdr:nvSpPr>
        <xdr:cNvPr id="1941" name="AutoShape 106" descr="u=3327118725,3352234642&amp;fm=214&amp;gp=0"/>
        <xdr:cNvSpPr>
          <a:spLocks noChangeAspect="1"/>
        </xdr:cNvSpPr>
      </xdr:nvSpPr>
      <xdr:spPr>
        <a:xfrm>
          <a:off x="9519285" y="233304080"/>
          <a:ext cx="277495" cy="2844165"/>
        </a:xfrm>
        <a:prstGeom prst="rect">
          <a:avLst/>
        </a:prstGeom>
        <a:noFill/>
        <a:ln w="9525">
          <a:noFill/>
        </a:ln>
      </xdr:spPr>
    </xdr:sp>
    <xdr:clientData/>
  </xdr:twoCellAnchor>
  <xdr:twoCellAnchor editAs="oneCell">
    <xdr:from>
      <xdr:col>7</xdr:col>
      <xdr:colOff>594995</xdr:colOff>
      <xdr:row>131</xdr:row>
      <xdr:rowOff>182880</xdr:rowOff>
    </xdr:from>
    <xdr:to>
      <xdr:col>7</xdr:col>
      <xdr:colOff>872490</xdr:colOff>
      <xdr:row>135</xdr:row>
      <xdr:rowOff>895350</xdr:rowOff>
    </xdr:to>
    <xdr:sp>
      <xdr:nvSpPr>
        <xdr:cNvPr id="1942" name="AutoShape 106" descr="u=3327118725,3352234642&amp;fm=214&amp;gp=0"/>
        <xdr:cNvSpPr>
          <a:spLocks noChangeAspect="1"/>
        </xdr:cNvSpPr>
      </xdr:nvSpPr>
      <xdr:spPr>
        <a:xfrm>
          <a:off x="9519285" y="209865595"/>
          <a:ext cx="277495" cy="2236470"/>
        </a:xfrm>
        <a:prstGeom prst="rect">
          <a:avLst/>
        </a:prstGeom>
        <a:noFill/>
        <a:ln w="9525">
          <a:noFill/>
        </a:ln>
      </xdr:spPr>
    </xdr:sp>
    <xdr:clientData/>
  </xdr:twoCellAnchor>
  <xdr:twoCellAnchor editAs="oneCell">
    <xdr:from>
      <xdr:col>7</xdr:col>
      <xdr:colOff>594995</xdr:colOff>
      <xdr:row>134</xdr:row>
      <xdr:rowOff>182880</xdr:rowOff>
    </xdr:from>
    <xdr:to>
      <xdr:col>7</xdr:col>
      <xdr:colOff>872490</xdr:colOff>
      <xdr:row>137</xdr:row>
      <xdr:rowOff>655955</xdr:rowOff>
    </xdr:to>
    <xdr:sp>
      <xdr:nvSpPr>
        <xdr:cNvPr id="1943" name="AutoShape 106" descr="u=3327118725,3352234642&amp;fm=214&amp;gp=0"/>
        <xdr:cNvSpPr>
          <a:spLocks noChangeAspect="1"/>
        </xdr:cNvSpPr>
      </xdr:nvSpPr>
      <xdr:spPr>
        <a:xfrm>
          <a:off x="9519285" y="211008595"/>
          <a:ext cx="277495" cy="2238375"/>
        </a:xfrm>
        <a:prstGeom prst="rect">
          <a:avLst/>
        </a:prstGeom>
        <a:noFill/>
        <a:ln w="9525">
          <a:noFill/>
        </a:ln>
      </xdr:spPr>
    </xdr:sp>
    <xdr:clientData/>
  </xdr:twoCellAnchor>
  <xdr:twoCellAnchor editAs="oneCell">
    <xdr:from>
      <xdr:col>7</xdr:col>
      <xdr:colOff>594995</xdr:colOff>
      <xdr:row>133</xdr:row>
      <xdr:rowOff>182880</xdr:rowOff>
    </xdr:from>
    <xdr:to>
      <xdr:col>7</xdr:col>
      <xdr:colOff>872490</xdr:colOff>
      <xdr:row>137</xdr:row>
      <xdr:rowOff>379095</xdr:rowOff>
    </xdr:to>
    <xdr:sp>
      <xdr:nvSpPr>
        <xdr:cNvPr id="1944" name="AutoShape 106" descr="u=3327118725,3352234642&amp;fm=214&amp;gp=0"/>
        <xdr:cNvSpPr>
          <a:spLocks noChangeAspect="1"/>
        </xdr:cNvSpPr>
      </xdr:nvSpPr>
      <xdr:spPr>
        <a:xfrm>
          <a:off x="9519285" y="210627595"/>
          <a:ext cx="277495" cy="2342515"/>
        </a:xfrm>
        <a:prstGeom prst="rect">
          <a:avLst/>
        </a:prstGeom>
        <a:noFill/>
        <a:ln w="9525">
          <a:noFill/>
        </a:ln>
      </xdr:spPr>
    </xdr:sp>
    <xdr:clientData/>
  </xdr:twoCellAnchor>
  <xdr:twoCellAnchor editAs="oneCell">
    <xdr:from>
      <xdr:col>7</xdr:col>
      <xdr:colOff>594995</xdr:colOff>
      <xdr:row>152</xdr:row>
      <xdr:rowOff>544195</xdr:rowOff>
    </xdr:from>
    <xdr:to>
      <xdr:col>7</xdr:col>
      <xdr:colOff>872490</xdr:colOff>
      <xdr:row>153</xdr:row>
      <xdr:rowOff>1433195</xdr:rowOff>
    </xdr:to>
    <xdr:sp>
      <xdr:nvSpPr>
        <xdr:cNvPr id="1945" name="AutoShape 106" descr="u=3327118725,3352234642&amp;fm=214&amp;gp=0"/>
        <xdr:cNvSpPr>
          <a:spLocks noChangeAspect="1"/>
        </xdr:cNvSpPr>
      </xdr:nvSpPr>
      <xdr:spPr>
        <a:xfrm>
          <a:off x="9519285" y="237059470"/>
          <a:ext cx="277495" cy="2413000"/>
        </a:xfrm>
        <a:prstGeom prst="rect">
          <a:avLst/>
        </a:prstGeom>
        <a:noFill/>
        <a:ln w="9525">
          <a:noFill/>
        </a:ln>
      </xdr:spPr>
    </xdr:sp>
    <xdr:clientData/>
  </xdr:twoCellAnchor>
  <xdr:twoCellAnchor editAs="oneCell">
    <xdr:from>
      <xdr:col>7</xdr:col>
      <xdr:colOff>594995</xdr:colOff>
      <xdr:row>152</xdr:row>
      <xdr:rowOff>266700</xdr:rowOff>
    </xdr:from>
    <xdr:to>
      <xdr:col>7</xdr:col>
      <xdr:colOff>872490</xdr:colOff>
      <xdr:row>153</xdr:row>
      <xdr:rowOff>866140</xdr:rowOff>
    </xdr:to>
    <xdr:sp>
      <xdr:nvSpPr>
        <xdr:cNvPr id="1946" name="AutoShape 106" descr="u=3327118725,3352234642&amp;fm=214&amp;gp=0"/>
        <xdr:cNvSpPr>
          <a:spLocks noChangeAspect="1"/>
        </xdr:cNvSpPr>
      </xdr:nvSpPr>
      <xdr:spPr>
        <a:xfrm>
          <a:off x="9519285" y="236781975"/>
          <a:ext cx="277495" cy="2123440"/>
        </a:xfrm>
        <a:prstGeom prst="rect">
          <a:avLst/>
        </a:prstGeom>
        <a:noFill/>
        <a:ln w="9525">
          <a:noFill/>
        </a:ln>
      </xdr:spPr>
    </xdr:sp>
    <xdr:clientData/>
  </xdr:twoCellAnchor>
  <xdr:twoCellAnchor editAs="oneCell">
    <xdr:from>
      <xdr:col>7</xdr:col>
      <xdr:colOff>594995</xdr:colOff>
      <xdr:row>152</xdr:row>
      <xdr:rowOff>266700</xdr:rowOff>
    </xdr:from>
    <xdr:to>
      <xdr:col>7</xdr:col>
      <xdr:colOff>872490</xdr:colOff>
      <xdr:row>153</xdr:row>
      <xdr:rowOff>866140</xdr:rowOff>
    </xdr:to>
    <xdr:sp>
      <xdr:nvSpPr>
        <xdr:cNvPr id="1947" name="AutoShape 106" descr="u=3327118725,3352234642&amp;fm=214&amp;gp=0"/>
        <xdr:cNvSpPr>
          <a:spLocks noChangeAspect="1"/>
        </xdr:cNvSpPr>
      </xdr:nvSpPr>
      <xdr:spPr>
        <a:xfrm>
          <a:off x="9519285" y="236781975"/>
          <a:ext cx="277495" cy="2123440"/>
        </a:xfrm>
        <a:prstGeom prst="rect">
          <a:avLst/>
        </a:prstGeom>
        <a:noFill/>
        <a:ln w="9525">
          <a:noFill/>
        </a:ln>
      </xdr:spPr>
    </xdr:sp>
    <xdr:clientData/>
  </xdr:twoCellAnchor>
  <xdr:twoCellAnchor editAs="oneCell">
    <xdr:from>
      <xdr:col>7</xdr:col>
      <xdr:colOff>594995</xdr:colOff>
      <xdr:row>170</xdr:row>
      <xdr:rowOff>266700</xdr:rowOff>
    </xdr:from>
    <xdr:to>
      <xdr:col>7</xdr:col>
      <xdr:colOff>872490</xdr:colOff>
      <xdr:row>171</xdr:row>
      <xdr:rowOff>1297940</xdr:rowOff>
    </xdr:to>
    <xdr:sp>
      <xdr:nvSpPr>
        <xdr:cNvPr id="1948" name="AutoShape 106" descr="u=3327118725,3352234642&amp;fm=214&amp;gp=0"/>
        <xdr:cNvSpPr>
          <a:spLocks noChangeAspect="1"/>
        </xdr:cNvSpPr>
      </xdr:nvSpPr>
      <xdr:spPr>
        <a:xfrm>
          <a:off x="9519285" y="262317230"/>
          <a:ext cx="277495" cy="2142490"/>
        </a:xfrm>
        <a:prstGeom prst="rect">
          <a:avLst/>
        </a:prstGeom>
        <a:noFill/>
        <a:ln w="9525">
          <a:noFill/>
        </a:ln>
      </xdr:spPr>
    </xdr:sp>
    <xdr:clientData/>
  </xdr:twoCellAnchor>
  <xdr:twoCellAnchor editAs="oneCell">
    <xdr:from>
      <xdr:col>7</xdr:col>
      <xdr:colOff>594995</xdr:colOff>
      <xdr:row>148</xdr:row>
      <xdr:rowOff>182880</xdr:rowOff>
    </xdr:from>
    <xdr:to>
      <xdr:col>7</xdr:col>
      <xdr:colOff>872490</xdr:colOff>
      <xdr:row>149</xdr:row>
      <xdr:rowOff>289560</xdr:rowOff>
    </xdr:to>
    <xdr:sp>
      <xdr:nvSpPr>
        <xdr:cNvPr id="1949" name="AutoShape 106" descr="u=3327118725,3352234642&amp;fm=214&amp;gp=0"/>
        <xdr:cNvSpPr>
          <a:spLocks noChangeAspect="1"/>
        </xdr:cNvSpPr>
      </xdr:nvSpPr>
      <xdr:spPr>
        <a:xfrm>
          <a:off x="9519285" y="229559485"/>
          <a:ext cx="277495" cy="1878965"/>
        </a:xfrm>
        <a:prstGeom prst="rect">
          <a:avLst/>
        </a:prstGeom>
        <a:noFill/>
        <a:ln w="9525">
          <a:noFill/>
        </a:ln>
      </xdr:spPr>
    </xdr:sp>
    <xdr:clientData/>
  </xdr:twoCellAnchor>
  <xdr:twoCellAnchor editAs="oneCell">
    <xdr:from>
      <xdr:col>7</xdr:col>
      <xdr:colOff>594995</xdr:colOff>
      <xdr:row>158</xdr:row>
      <xdr:rowOff>268605</xdr:rowOff>
    </xdr:from>
    <xdr:to>
      <xdr:col>7</xdr:col>
      <xdr:colOff>872490</xdr:colOff>
      <xdr:row>160</xdr:row>
      <xdr:rowOff>551815</xdr:rowOff>
    </xdr:to>
    <xdr:sp>
      <xdr:nvSpPr>
        <xdr:cNvPr id="1950" name="AutoShape 106" descr="u=3327118725,3352234642&amp;fm=214&amp;gp=0"/>
        <xdr:cNvSpPr>
          <a:spLocks noChangeAspect="1"/>
        </xdr:cNvSpPr>
      </xdr:nvSpPr>
      <xdr:spPr>
        <a:xfrm>
          <a:off x="9519285" y="245750715"/>
          <a:ext cx="277495" cy="2099310"/>
        </a:xfrm>
        <a:prstGeom prst="rect">
          <a:avLst/>
        </a:prstGeom>
        <a:noFill/>
        <a:ln w="9525">
          <a:noFill/>
        </a:ln>
      </xdr:spPr>
    </xdr:sp>
    <xdr:clientData/>
  </xdr:twoCellAnchor>
  <xdr:twoCellAnchor editAs="oneCell">
    <xdr:from>
      <xdr:col>7</xdr:col>
      <xdr:colOff>594995</xdr:colOff>
      <xdr:row>145</xdr:row>
      <xdr:rowOff>266700</xdr:rowOff>
    </xdr:from>
    <xdr:to>
      <xdr:col>7</xdr:col>
      <xdr:colOff>872490</xdr:colOff>
      <xdr:row>147</xdr:row>
      <xdr:rowOff>444500</xdr:rowOff>
    </xdr:to>
    <xdr:sp>
      <xdr:nvSpPr>
        <xdr:cNvPr id="1951" name="AutoShape 106" descr="u=3327118725,3352234642&amp;fm=214&amp;gp=0"/>
        <xdr:cNvSpPr>
          <a:spLocks noChangeAspect="1"/>
        </xdr:cNvSpPr>
      </xdr:nvSpPr>
      <xdr:spPr>
        <a:xfrm>
          <a:off x="9519285" y="226042220"/>
          <a:ext cx="277495" cy="2006600"/>
        </a:xfrm>
        <a:prstGeom prst="rect">
          <a:avLst/>
        </a:prstGeom>
        <a:noFill/>
        <a:ln w="9525">
          <a:noFill/>
        </a:ln>
      </xdr:spPr>
    </xdr:sp>
    <xdr:clientData/>
  </xdr:twoCellAnchor>
  <xdr:twoCellAnchor editAs="oneCell">
    <xdr:from>
      <xdr:col>7</xdr:col>
      <xdr:colOff>594995</xdr:colOff>
      <xdr:row>146</xdr:row>
      <xdr:rowOff>266065</xdr:rowOff>
    </xdr:from>
    <xdr:to>
      <xdr:col>7</xdr:col>
      <xdr:colOff>872490</xdr:colOff>
      <xdr:row>147</xdr:row>
      <xdr:rowOff>724535</xdr:rowOff>
    </xdr:to>
    <xdr:sp>
      <xdr:nvSpPr>
        <xdr:cNvPr id="1952" name="AutoShape 106" descr="u=3327118725,3352234642&amp;fm=214&amp;gp=0"/>
        <xdr:cNvSpPr>
          <a:spLocks noChangeAspect="1"/>
        </xdr:cNvSpPr>
      </xdr:nvSpPr>
      <xdr:spPr>
        <a:xfrm>
          <a:off x="9519285" y="226486085"/>
          <a:ext cx="277495" cy="1842770"/>
        </a:xfrm>
        <a:prstGeom prst="rect">
          <a:avLst/>
        </a:prstGeom>
        <a:noFill/>
        <a:ln w="9525">
          <a:noFill/>
        </a:ln>
      </xdr:spPr>
    </xdr:sp>
    <xdr:clientData/>
  </xdr:twoCellAnchor>
  <xdr:twoCellAnchor editAs="oneCell">
    <xdr:from>
      <xdr:col>7</xdr:col>
      <xdr:colOff>594995</xdr:colOff>
      <xdr:row>146</xdr:row>
      <xdr:rowOff>377825</xdr:rowOff>
    </xdr:from>
    <xdr:to>
      <xdr:col>7</xdr:col>
      <xdr:colOff>872490</xdr:colOff>
      <xdr:row>147</xdr:row>
      <xdr:rowOff>1447165</xdr:rowOff>
    </xdr:to>
    <xdr:sp>
      <xdr:nvSpPr>
        <xdr:cNvPr id="1953" name="AutoShape 106" descr="u=3327118725,3352234642&amp;fm=214&amp;gp=0"/>
        <xdr:cNvSpPr>
          <a:spLocks noChangeAspect="1"/>
        </xdr:cNvSpPr>
      </xdr:nvSpPr>
      <xdr:spPr>
        <a:xfrm>
          <a:off x="9519285" y="226597845"/>
          <a:ext cx="277495" cy="2453640"/>
        </a:xfrm>
        <a:prstGeom prst="rect">
          <a:avLst/>
        </a:prstGeom>
        <a:noFill/>
        <a:ln w="9525">
          <a:noFill/>
        </a:ln>
      </xdr:spPr>
    </xdr:sp>
    <xdr:clientData/>
  </xdr:twoCellAnchor>
  <xdr:twoCellAnchor editAs="oneCell">
    <xdr:from>
      <xdr:col>7</xdr:col>
      <xdr:colOff>594995</xdr:colOff>
      <xdr:row>158</xdr:row>
      <xdr:rowOff>292100</xdr:rowOff>
    </xdr:from>
    <xdr:to>
      <xdr:col>7</xdr:col>
      <xdr:colOff>872490</xdr:colOff>
      <xdr:row>160</xdr:row>
      <xdr:rowOff>744855</xdr:rowOff>
    </xdr:to>
    <xdr:sp>
      <xdr:nvSpPr>
        <xdr:cNvPr id="1954" name="AutoShape 106" descr="u=3327118725,3352234642&amp;fm=214&amp;gp=0"/>
        <xdr:cNvSpPr>
          <a:spLocks noChangeAspect="1"/>
        </xdr:cNvSpPr>
      </xdr:nvSpPr>
      <xdr:spPr>
        <a:xfrm>
          <a:off x="9519285" y="245774210"/>
          <a:ext cx="277495" cy="2268855"/>
        </a:xfrm>
        <a:prstGeom prst="rect">
          <a:avLst/>
        </a:prstGeom>
        <a:noFill/>
        <a:ln w="9525">
          <a:noFill/>
        </a:ln>
      </xdr:spPr>
    </xdr:sp>
    <xdr:clientData/>
  </xdr:twoCellAnchor>
  <xdr:twoCellAnchor editAs="oneCell">
    <xdr:from>
      <xdr:col>7</xdr:col>
      <xdr:colOff>594995</xdr:colOff>
      <xdr:row>159</xdr:row>
      <xdr:rowOff>267335</xdr:rowOff>
    </xdr:from>
    <xdr:to>
      <xdr:col>7</xdr:col>
      <xdr:colOff>872490</xdr:colOff>
      <xdr:row>160</xdr:row>
      <xdr:rowOff>579755</xdr:rowOff>
    </xdr:to>
    <xdr:sp>
      <xdr:nvSpPr>
        <xdr:cNvPr id="1955" name="AutoShape 106" descr="u=3327118725,3352234642&amp;fm=214&amp;gp=0"/>
        <xdr:cNvSpPr>
          <a:spLocks noChangeAspect="1"/>
        </xdr:cNvSpPr>
      </xdr:nvSpPr>
      <xdr:spPr>
        <a:xfrm>
          <a:off x="9519285" y="246041545"/>
          <a:ext cx="277495" cy="1836420"/>
        </a:xfrm>
        <a:prstGeom prst="rect">
          <a:avLst/>
        </a:prstGeom>
        <a:noFill/>
        <a:ln w="9525">
          <a:noFill/>
        </a:ln>
      </xdr:spPr>
    </xdr:sp>
    <xdr:clientData/>
  </xdr:twoCellAnchor>
  <xdr:twoCellAnchor editAs="oneCell">
    <xdr:from>
      <xdr:col>7</xdr:col>
      <xdr:colOff>594995</xdr:colOff>
      <xdr:row>159</xdr:row>
      <xdr:rowOff>382905</xdr:rowOff>
    </xdr:from>
    <xdr:to>
      <xdr:col>7</xdr:col>
      <xdr:colOff>872490</xdr:colOff>
      <xdr:row>160</xdr:row>
      <xdr:rowOff>1298575</xdr:rowOff>
    </xdr:to>
    <xdr:sp>
      <xdr:nvSpPr>
        <xdr:cNvPr id="1956" name="AutoShape 106" descr="u=3327118725,3352234642&amp;fm=214&amp;gp=0"/>
        <xdr:cNvSpPr>
          <a:spLocks noChangeAspect="1"/>
        </xdr:cNvSpPr>
      </xdr:nvSpPr>
      <xdr:spPr>
        <a:xfrm>
          <a:off x="9519285" y="246157115"/>
          <a:ext cx="277495" cy="2439670"/>
        </a:xfrm>
        <a:prstGeom prst="rect">
          <a:avLst/>
        </a:prstGeom>
        <a:noFill/>
        <a:ln w="9525">
          <a:noFill/>
        </a:ln>
      </xdr:spPr>
    </xdr:sp>
    <xdr:clientData/>
  </xdr:twoCellAnchor>
  <xdr:twoCellAnchor editAs="oneCell">
    <xdr:from>
      <xdr:col>7</xdr:col>
      <xdr:colOff>594995</xdr:colOff>
      <xdr:row>164</xdr:row>
      <xdr:rowOff>379730</xdr:rowOff>
    </xdr:from>
    <xdr:to>
      <xdr:col>7</xdr:col>
      <xdr:colOff>872490</xdr:colOff>
      <xdr:row>165</xdr:row>
      <xdr:rowOff>1052195</xdr:rowOff>
    </xdr:to>
    <xdr:sp>
      <xdr:nvSpPr>
        <xdr:cNvPr id="1957" name="AutoShape 106" descr="u=3327118725,3352234642&amp;fm=214&amp;gp=0"/>
        <xdr:cNvSpPr>
          <a:spLocks noChangeAspect="1"/>
        </xdr:cNvSpPr>
      </xdr:nvSpPr>
      <xdr:spPr>
        <a:xfrm>
          <a:off x="9519285" y="253265940"/>
          <a:ext cx="277495" cy="2444750"/>
        </a:xfrm>
        <a:prstGeom prst="rect">
          <a:avLst/>
        </a:prstGeom>
        <a:noFill/>
        <a:ln w="9525">
          <a:noFill/>
        </a:ln>
      </xdr:spPr>
    </xdr:sp>
    <xdr:clientData/>
  </xdr:twoCellAnchor>
  <xdr:twoCellAnchor editAs="oneCell">
    <xdr:from>
      <xdr:col>7</xdr:col>
      <xdr:colOff>594995</xdr:colOff>
      <xdr:row>165</xdr:row>
      <xdr:rowOff>266065</xdr:rowOff>
    </xdr:from>
    <xdr:to>
      <xdr:col>7</xdr:col>
      <xdr:colOff>872490</xdr:colOff>
      <xdr:row>167</xdr:row>
      <xdr:rowOff>40640</xdr:rowOff>
    </xdr:to>
    <xdr:sp>
      <xdr:nvSpPr>
        <xdr:cNvPr id="1958" name="AutoShape 106" descr="u=3327118725,3352234642&amp;fm=214&amp;gp=0"/>
        <xdr:cNvSpPr>
          <a:spLocks noChangeAspect="1"/>
        </xdr:cNvSpPr>
      </xdr:nvSpPr>
      <xdr:spPr>
        <a:xfrm>
          <a:off x="9519285" y="254924560"/>
          <a:ext cx="277495" cy="1838960"/>
        </a:xfrm>
        <a:prstGeom prst="rect">
          <a:avLst/>
        </a:prstGeom>
        <a:noFill/>
        <a:ln w="9525">
          <a:noFill/>
        </a:ln>
      </xdr:spPr>
    </xdr:sp>
    <xdr:clientData/>
  </xdr:twoCellAnchor>
  <xdr:twoCellAnchor editAs="oneCell">
    <xdr:from>
      <xdr:col>7</xdr:col>
      <xdr:colOff>594995</xdr:colOff>
      <xdr:row>165</xdr:row>
      <xdr:rowOff>384810</xdr:rowOff>
    </xdr:from>
    <xdr:to>
      <xdr:col>7</xdr:col>
      <xdr:colOff>872490</xdr:colOff>
      <xdr:row>167</xdr:row>
      <xdr:rowOff>749300</xdr:rowOff>
    </xdr:to>
    <xdr:sp>
      <xdr:nvSpPr>
        <xdr:cNvPr id="1959" name="AutoShape 106" descr="u=3327118725,3352234642&amp;fm=214&amp;gp=0"/>
        <xdr:cNvSpPr>
          <a:spLocks noChangeAspect="1"/>
        </xdr:cNvSpPr>
      </xdr:nvSpPr>
      <xdr:spPr>
        <a:xfrm>
          <a:off x="9519285" y="255043305"/>
          <a:ext cx="277495" cy="2428875"/>
        </a:xfrm>
        <a:prstGeom prst="rect">
          <a:avLst/>
        </a:prstGeom>
        <a:noFill/>
        <a:ln w="9525">
          <a:noFill/>
        </a:ln>
      </xdr:spPr>
    </xdr:sp>
    <xdr:clientData/>
  </xdr:twoCellAnchor>
  <xdr:twoCellAnchor editAs="oneCell">
    <xdr:from>
      <xdr:col>7</xdr:col>
      <xdr:colOff>594995</xdr:colOff>
      <xdr:row>171</xdr:row>
      <xdr:rowOff>379730</xdr:rowOff>
    </xdr:from>
    <xdr:to>
      <xdr:col>7</xdr:col>
      <xdr:colOff>872490</xdr:colOff>
      <xdr:row>172</xdr:row>
      <xdr:rowOff>920750</xdr:rowOff>
    </xdr:to>
    <xdr:sp>
      <xdr:nvSpPr>
        <xdr:cNvPr id="1960" name="AutoShape 106" descr="u=3327118725,3352234642&amp;fm=214&amp;gp=0"/>
        <xdr:cNvSpPr>
          <a:spLocks noChangeAspect="1"/>
        </xdr:cNvSpPr>
      </xdr:nvSpPr>
      <xdr:spPr>
        <a:xfrm>
          <a:off x="9519285" y="263541510"/>
          <a:ext cx="277495" cy="2313305"/>
        </a:xfrm>
        <a:prstGeom prst="rect">
          <a:avLst/>
        </a:prstGeom>
        <a:noFill/>
        <a:ln w="9525">
          <a:noFill/>
        </a:ln>
      </xdr:spPr>
    </xdr:sp>
    <xdr:clientData/>
  </xdr:twoCellAnchor>
  <xdr:twoCellAnchor editAs="oneCell">
    <xdr:from>
      <xdr:col>7</xdr:col>
      <xdr:colOff>594995</xdr:colOff>
      <xdr:row>172</xdr:row>
      <xdr:rowOff>260985</xdr:rowOff>
    </xdr:from>
    <xdr:to>
      <xdr:col>7</xdr:col>
      <xdr:colOff>872490</xdr:colOff>
      <xdr:row>173</xdr:row>
      <xdr:rowOff>135255</xdr:rowOff>
    </xdr:to>
    <xdr:sp>
      <xdr:nvSpPr>
        <xdr:cNvPr id="1961" name="AutoShape 106" descr="u=3327118725,3352234642&amp;fm=214&amp;gp=0"/>
        <xdr:cNvSpPr>
          <a:spLocks noChangeAspect="1"/>
        </xdr:cNvSpPr>
      </xdr:nvSpPr>
      <xdr:spPr>
        <a:xfrm>
          <a:off x="9519285" y="265195050"/>
          <a:ext cx="277495" cy="1646555"/>
        </a:xfrm>
        <a:prstGeom prst="rect">
          <a:avLst/>
        </a:prstGeom>
        <a:noFill/>
        <a:ln w="9525">
          <a:noFill/>
        </a:ln>
      </xdr:spPr>
    </xdr:sp>
    <xdr:clientData/>
  </xdr:twoCellAnchor>
  <xdr:twoCellAnchor editAs="oneCell">
    <xdr:from>
      <xdr:col>7</xdr:col>
      <xdr:colOff>594995</xdr:colOff>
      <xdr:row>172</xdr:row>
      <xdr:rowOff>382905</xdr:rowOff>
    </xdr:from>
    <xdr:to>
      <xdr:col>7</xdr:col>
      <xdr:colOff>872490</xdr:colOff>
      <xdr:row>174</xdr:row>
      <xdr:rowOff>524510</xdr:rowOff>
    </xdr:to>
    <xdr:sp>
      <xdr:nvSpPr>
        <xdr:cNvPr id="1962" name="AutoShape 106" descr="u=3327118725,3352234642&amp;fm=214&amp;gp=0"/>
        <xdr:cNvSpPr>
          <a:spLocks noChangeAspect="1"/>
        </xdr:cNvSpPr>
      </xdr:nvSpPr>
      <xdr:spPr>
        <a:xfrm>
          <a:off x="9519285" y="265316970"/>
          <a:ext cx="277495" cy="2358390"/>
        </a:xfrm>
        <a:prstGeom prst="rect">
          <a:avLst/>
        </a:prstGeom>
        <a:noFill/>
        <a:ln w="9525">
          <a:noFill/>
        </a:ln>
      </xdr:spPr>
    </xdr:sp>
    <xdr:clientData/>
  </xdr:twoCellAnchor>
  <xdr:twoCellAnchor editAs="oneCell">
    <xdr:from>
      <xdr:col>7</xdr:col>
      <xdr:colOff>594995</xdr:colOff>
      <xdr:row>140</xdr:row>
      <xdr:rowOff>268605</xdr:rowOff>
    </xdr:from>
    <xdr:to>
      <xdr:col>7</xdr:col>
      <xdr:colOff>872490</xdr:colOff>
      <xdr:row>141</xdr:row>
      <xdr:rowOff>335915</xdr:rowOff>
    </xdr:to>
    <xdr:sp>
      <xdr:nvSpPr>
        <xdr:cNvPr id="1963" name="AutoShape 106" descr="u=3327118725,3352234642&amp;fm=214&amp;gp=0"/>
        <xdr:cNvSpPr>
          <a:spLocks noChangeAspect="1"/>
        </xdr:cNvSpPr>
      </xdr:nvSpPr>
      <xdr:spPr>
        <a:xfrm>
          <a:off x="9519285" y="215520905"/>
          <a:ext cx="277495" cy="2073910"/>
        </a:xfrm>
        <a:prstGeom prst="rect">
          <a:avLst/>
        </a:prstGeom>
        <a:noFill/>
        <a:ln w="9525">
          <a:noFill/>
        </a:ln>
      </xdr:spPr>
    </xdr:sp>
    <xdr:clientData/>
  </xdr:twoCellAnchor>
  <xdr:twoCellAnchor editAs="oneCell">
    <xdr:from>
      <xdr:col>7</xdr:col>
      <xdr:colOff>594995</xdr:colOff>
      <xdr:row>143</xdr:row>
      <xdr:rowOff>267970</xdr:rowOff>
    </xdr:from>
    <xdr:to>
      <xdr:col>7</xdr:col>
      <xdr:colOff>872490</xdr:colOff>
      <xdr:row>144</xdr:row>
      <xdr:rowOff>657225</xdr:rowOff>
    </xdr:to>
    <xdr:sp>
      <xdr:nvSpPr>
        <xdr:cNvPr id="1964" name="AutoShape 106" descr="u=3327118725,3352234642&amp;fm=214&amp;gp=0"/>
        <xdr:cNvSpPr>
          <a:spLocks noChangeAspect="1"/>
        </xdr:cNvSpPr>
      </xdr:nvSpPr>
      <xdr:spPr>
        <a:xfrm>
          <a:off x="9519285" y="221071440"/>
          <a:ext cx="277495" cy="2110105"/>
        </a:xfrm>
        <a:prstGeom prst="rect">
          <a:avLst/>
        </a:prstGeom>
        <a:noFill/>
        <a:ln w="9525">
          <a:noFill/>
        </a:ln>
      </xdr:spPr>
    </xdr:sp>
    <xdr:clientData/>
  </xdr:twoCellAnchor>
  <xdr:twoCellAnchor editAs="oneCell">
    <xdr:from>
      <xdr:col>7</xdr:col>
      <xdr:colOff>594995</xdr:colOff>
      <xdr:row>142</xdr:row>
      <xdr:rowOff>266700</xdr:rowOff>
    </xdr:from>
    <xdr:to>
      <xdr:col>7</xdr:col>
      <xdr:colOff>872490</xdr:colOff>
      <xdr:row>143</xdr:row>
      <xdr:rowOff>699770</xdr:rowOff>
    </xdr:to>
    <xdr:sp>
      <xdr:nvSpPr>
        <xdr:cNvPr id="1965" name="AutoShape 106" descr="u=3327118725,3352234642&amp;fm=214&amp;gp=0"/>
        <xdr:cNvSpPr>
          <a:spLocks noChangeAspect="1"/>
        </xdr:cNvSpPr>
      </xdr:nvSpPr>
      <xdr:spPr>
        <a:xfrm>
          <a:off x="9519285" y="219297885"/>
          <a:ext cx="277495" cy="2205355"/>
        </a:xfrm>
        <a:prstGeom prst="rect">
          <a:avLst/>
        </a:prstGeom>
        <a:noFill/>
        <a:ln w="9525">
          <a:noFill/>
        </a:ln>
      </xdr:spPr>
    </xdr:sp>
    <xdr:clientData/>
  </xdr:twoCellAnchor>
  <xdr:twoCellAnchor editAs="oneCell">
    <xdr:from>
      <xdr:col>7</xdr:col>
      <xdr:colOff>594995</xdr:colOff>
      <xdr:row>169</xdr:row>
      <xdr:rowOff>292100</xdr:rowOff>
    </xdr:from>
    <xdr:to>
      <xdr:col>7</xdr:col>
      <xdr:colOff>872490</xdr:colOff>
      <xdr:row>171</xdr:row>
      <xdr:rowOff>1363345</xdr:rowOff>
    </xdr:to>
    <xdr:sp>
      <xdr:nvSpPr>
        <xdr:cNvPr id="1966" name="AutoShape 106" descr="u=3327118725,3352234642&amp;fm=214&amp;gp=0"/>
        <xdr:cNvSpPr>
          <a:spLocks noChangeAspect="1"/>
        </xdr:cNvSpPr>
      </xdr:nvSpPr>
      <xdr:spPr>
        <a:xfrm>
          <a:off x="9519285" y="262050530"/>
          <a:ext cx="277495" cy="2474595"/>
        </a:xfrm>
        <a:prstGeom prst="rect">
          <a:avLst/>
        </a:prstGeom>
        <a:noFill/>
        <a:ln w="9525">
          <a:noFill/>
        </a:ln>
      </xdr:spPr>
    </xdr:sp>
    <xdr:clientData/>
  </xdr:twoCellAnchor>
  <xdr:twoCellAnchor editAs="oneCell">
    <xdr:from>
      <xdr:col>7</xdr:col>
      <xdr:colOff>594995</xdr:colOff>
      <xdr:row>169</xdr:row>
      <xdr:rowOff>266700</xdr:rowOff>
    </xdr:from>
    <xdr:to>
      <xdr:col>7</xdr:col>
      <xdr:colOff>872490</xdr:colOff>
      <xdr:row>171</xdr:row>
      <xdr:rowOff>1275080</xdr:rowOff>
    </xdr:to>
    <xdr:sp>
      <xdr:nvSpPr>
        <xdr:cNvPr id="1967" name="AutoShape 106" descr="u=3327118725,3352234642&amp;fm=214&amp;gp=0"/>
        <xdr:cNvSpPr>
          <a:spLocks noChangeAspect="1"/>
        </xdr:cNvSpPr>
      </xdr:nvSpPr>
      <xdr:spPr>
        <a:xfrm>
          <a:off x="9519285" y="262025130"/>
          <a:ext cx="277495" cy="2411730"/>
        </a:xfrm>
        <a:prstGeom prst="rect">
          <a:avLst/>
        </a:prstGeom>
        <a:noFill/>
        <a:ln w="9525">
          <a:noFill/>
        </a:ln>
      </xdr:spPr>
    </xdr:sp>
    <xdr:clientData/>
  </xdr:twoCellAnchor>
  <xdr:twoCellAnchor editAs="oneCell">
    <xdr:from>
      <xdr:col>7</xdr:col>
      <xdr:colOff>594995</xdr:colOff>
      <xdr:row>169</xdr:row>
      <xdr:rowOff>266700</xdr:rowOff>
    </xdr:from>
    <xdr:to>
      <xdr:col>7</xdr:col>
      <xdr:colOff>872490</xdr:colOff>
      <xdr:row>171</xdr:row>
      <xdr:rowOff>1275080</xdr:rowOff>
    </xdr:to>
    <xdr:sp>
      <xdr:nvSpPr>
        <xdr:cNvPr id="1968" name="AutoShape 106" descr="u=3327118725,3352234642&amp;fm=214&amp;gp=0"/>
        <xdr:cNvSpPr>
          <a:spLocks noChangeAspect="1"/>
        </xdr:cNvSpPr>
      </xdr:nvSpPr>
      <xdr:spPr>
        <a:xfrm>
          <a:off x="9519285" y="262025130"/>
          <a:ext cx="277495" cy="2411730"/>
        </a:xfrm>
        <a:prstGeom prst="rect">
          <a:avLst/>
        </a:prstGeom>
        <a:noFill/>
        <a:ln w="9525">
          <a:noFill/>
        </a:ln>
      </xdr:spPr>
    </xdr:sp>
    <xdr:clientData/>
  </xdr:twoCellAnchor>
  <xdr:twoCellAnchor editAs="oneCell">
    <xdr:from>
      <xdr:col>7</xdr:col>
      <xdr:colOff>594995</xdr:colOff>
      <xdr:row>165</xdr:row>
      <xdr:rowOff>182880</xdr:rowOff>
    </xdr:from>
    <xdr:to>
      <xdr:col>7</xdr:col>
      <xdr:colOff>872490</xdr:colOff>
      <xdr:row>167</xdr:row>
      <xdr:rowOff>237490</xdr:rowOff>
    </xdr:to>
    <xdr:sp>
      <xdr:nvSpPr>
        <xdr:cNvPr id="1969" name="AutoShape 106" descr="u=3327118725,3352234642&amp;fm=214&amp;gp=0"/>
        <xdr:cNvSpPr>
          <a:spLocks noChangeAspect="1"/>
        </xdr:cNvSpPr>
      </xdr:nvSpPr>
      <xdr:spPr>
        <a:xfrm>
          <a:off x="9519285" y="254841375"/>
          <a:ext cx="277495" cy="2118995"/>
        </a:xfrm>
        <a:prstGeom prst="rect">
          <a:avLst/>
        </a:prstGeom>
        <a:noFill/>
        <a:ln w="9525">
          <a:noFill/>
        </a:ln>
      </xdr:spPr>
    </xdr:sp>
    <xdr:clientData/>
  </xdr:twoCellAnchor>
  <xdr:twoCellAnchor editAs="oneCell">
    <xdr:from>
      <xdr:col>7</xdr:col>
      <xdr:colOff>594995</xdr:colOff>
      <xdr:row>175</xdr:row>
      <xdr:rowOff>268605</xdr:rowOff>
    </xdr:from>
    <xdr:to>
      <xdr:col>7</xdr:col>
      <xdr:colOff>872490</xdr:colOff>
      <xdr:row>176</xdr:row>
      <xdr:rowOff>901065</xdr:rowOff>
    </xdr:to>
    <xdr:sp>
      <xdr:nvSpPr>
        <xdr:cNvPr id="1970" name="AutoShape 106" descr="u=3327118725,3352234642&amp;fm=214&amp;gp=0"/>
        <xdr:cNvSpPr>
          <a:spLocks noChangeAspect="1"/>
        </xdr:cNvSpPr>
      </xdr:nvSpPr>
      <xdr:spPr>
        <a:xfrm>
          <a:off x="9519285" y="269191740"/>
          <a:ext cx="277495" cy="2404745"/>
        </a:xfrm>
        <a:prstGeom prst="rect">
          <a:avLst/>
        </a:prstGeom>
        <a:noFill/>
        <a:ln w="9525">
          <a:noFill/>
        </a:ln>
      </xdr:spPr>
    </xdr:sp>
    <xdr:clientData/>
  </xdr:twoCellAnchor>
  <xdr:twoCellAnchor editAs="oneCell">
    <xdr:from>
      <xdr:col>7</xdr:col>
      <xdr:colOff>594995</xdr:colOff>
      <xdr:row>162</xdr:row>
      <xdr:rowOff>266700</xdr:rowOff>
    </xdr:from>
    <xdr:to>
      <xdr:col>7</xdr:col>
      <xdr:colOff>872490</xdr:colOff>
      <xdr:row>164</xdr:row>
      <xdr:rowOff>97790</xdr:rowOff>
    </xdr:to>
    <xdr:sp>
      <xdr:nvSpPr>
        <xdr:cNvPr id="1971" name="AutoShape 106" descr="u=3327118725,3352234642&amp;fm=214&amp;gp=0"/>
        <xdr:cNvSpPr>
          <a:spLocks noChangeAspect="1"/>
        </xdr:cNvSpPr>
      </xdr:nvSpPr>
      <xdr:spPr>
        <a:xfrm>
          <a:off x="9519285" y="250612910"/>
          <a:ext cx="277495" cy="2371090"/>
        </a:xfrm>
        <a:prstGeom prst="rect">
          <a:avLst/>
        </a:prstGeom>
        <a:noFill/>
        <a:ln w="9525">
          <a:noFill/>
        </a:ln>
      </xdr:spPr>
    </xdr:sp>
    <xdr:clientData/>
  </xdr:twoCellAnchor>
  <xdr:twoCellAnchor editAs="oneCell">
    <xdr:from>
      <xdr:col>7</xdr:col>
      <xdr:colOff>594995</xdr:colOff>
      <xdr:row>163</xdr:row>
      <xdr:rowOff>266065</xdr:rowOff>
    </xdr:from>
    <xdr:to>
      <xdr:col>7</xdr:col>
      <xdr:colOff>872490</xdr:colOff>
      <xdr:row>164</xdr:row>
      <xdr:rowOff>125730</xdr:rowOff>
    </xdr:to>
    <xdr:sp>
      <xdr:nvSpPr>
        <xdr:cNvPr id="1972" name="AutoShape 106" descr="u=3327118725,3352234642&amp;fm=214&amp;gp=0"/>
        <xdr:cNvSpPr>
          <a:spLocks noChangeAspect="1"/>
        </xdr:cNvSpPr>
      </xdr:nvSpPr>
      <xdr:spPr>
        <a:xfrm>
          <a:off x="9519285" y="250904375"/>
          <a:ext cx="277495" cy="2107565"/>
        </a:xfrm>
        <a:prstGeom prst="rect">
          <a:avLst/>
        </a:prstGeom>
        <a:noFill/>
        <a:ln w="9525">
          <a:noFill/>
        </a:ln>
      </xdr:spPr>
    </xdr:sp>
    <xdr:clientData/>
  </xdr:twoCellAnchor>
  <xdr:twoCellAnchor editAs="oneCell">
    <xdr:from>
      <xdr:col>7</xdr:col>
      <xdr:colOff>594995</xdr:colOff>
      <xdr:row>163</xdr:row>
      <xdr:rowOff>377825</xdr:rowOff>
    </xdr:from>
    <xdr:to>
      <xdr:col>7</xdr:col>
      <xdr:colOff>872490</xdr:colOff>
      <xdr:row>164</xdr:row>
      <xdr:rowOff>960120</xdr:rowOff>
    </xdr:to>
    <xdr:sp>
      <xdr:nvSpPr>
        <xdr:cNvPr id="1973" name="AutoShape 106" descr="u=3327118725,3352234642&amp;fm=214&amp;gp=0"/>
        <xdr:cNvSpPr>
          <a:spLocks noChangeAspect="1"/>
        </xdr:cNvSpPr>
      </xdr:nvSpPr>
      <xdr:spPr>
        <a:xfrm>
          <a:off x="9519285" y="251016135"/>
          <a:ext cx="277495" cy="2830195"/>
        </a:xfrm>
        <a:prstGeom prst="rect">
          <a:avLst/>
        </a:prstGeom>
        <a:noFill/>
        <a:ln w="9525">
          <a:noFill/>
        </a:ln>
      </xdr:spPr>
    </xdr:sp>
    <xdr:clientData/>
  </xdr:twoCellAnchor>
  <xdr:twoCellAnchor editAs="oneCell">
    <xdr:from>
      <xdr:col>7</xdr:col>
      <xdr:colOff>594995</xdr:colOff>
      <xdr:row>175</xdr:row>
      <xdr:rowOff>304800</xdr:rowOff>
    </xdr:from>
    <xdr:to>
      <xdr:col>7</xdr:col>
      <xdr:colOff>872490</xdr:colOff>
      <xdr:row>176</xdr:row>
      <xdr:rowOff>1155700</xdr:rowOff>
    </xdr:to>
    <xdr:sp>
      <xdr:nvSpPr>
        <xdr:cNvPr id="1974" name="AutoShape 106" descr="u=3327118725,3352234642&amp;fm=214&amp;gp=0"/>
        <xdr:cNvSpPr>
          <a:spLocks noChangeAspect="1"/>
        </xdr:cNvSpPr>
      </xdr:nvSpPr>
      <xdr:spPr>
        <a:xfrm>
          <a:off x="9519285" y="269227935"/>
          <a:ext cx="277495" cy="2623185"/>
        </a:xfrm>
        <a:prstGeom prst="rect">
          <a:avLst/>
        </a:prstGeom>
        <a:noFill/>
        <a:ln w="9525">
          <a:noFill/>
        </a:ln>
      </xdr:spPr>
    </xdr:sp>
    <xdr:clientData/>
  </xdr:twoCellAnchor>
  <xdr:twoCellAnchor editAs="oneCell">
    <xdr:from>
      <xdr:col>7</xdr:col>
      <xdr:colOff>594995</xdr:colOff>
      <xdr:row>176</xdr:row>
      <xdr:rowOff>267335</xdr:rowOff>
    </xdr:from>
    <xdr:to>
      <xdr:col>7</xdr:col>
      <xdr:colOff>872490</xdr:colOff>
      <xdr:row>177</xdr:row>
      <xdr:rowOff>628650</xdr:rowOff>
    </xdr:to>
    <xdr:sp>
      <xdr:nvSpPr>
        <xdr:cNvPr id="1975" name="AutoShape 106" descr="u=3327118725,3352234642&amp;fm=214&amp;gp=0"/>
        <xdr:cNvSpPr>
          <a:spLocks noChangeAspect="1"/>
        </xdr:cNvSpPr>
      </xdr:nvSpPr>
      <xdr:spPr>
        <a:xfrm>
          <a:off x="9519285" y="270962755"/>
          <a:ext cx="277495" cy="2133600"/>
        </a:xfrm>
        <a:prstGeom prst="rect">
          <a:avLst/>
        </a:prstGeom>
        <a:noFill/>
        <a:ln w="9525">
          <a:noFill/>
        </a:ln>
      </xdr:spPr>
    </xdr:sp>
    <xdr:clientData/>
  </xdr:twoCellAnchor>
  <xdr:twoCellAnchor editAs="oneCell">
    <xdr:from>
      <xdr:col>7</xdr:col>
      <xdr:colOff>594995</xdr:colOff>
      <xdr:row>176</xdr:row>
      <xdr:rowOff>382905</xdr:rowOff>
    </xdr:from>
    <xdr:to>
      <xdr:col>7</xdr:col>
      <xdr:colOff>872490</xdr:colOff>
      <xdr:row>177</xdr:row>
      <xdr:rowOff>1458595</xdr:rowOff>
    </xdr:to>
    <xdr:sp>
      <xdr:nvSpPr>
        <xdr:cNvPr id="1976" name="AutoShape 106" descr="u=3327118725,3352234642&amp;fm=214&amp;gp=0"/>
        <xdr:cNvSpPr>
          <a:spLocks noChangeAspect="1"/>
        </xdr:cNvSpPr>
      </xdr:nvSpPr>
      <xdr:spPr>
        <a:xfrm>
          <a:off x="9519285" y="271078325"/>
          <a:ext cx="277495" cy="2847975"/>
        </a:xfrm>
        <a:prstGeom prst="rect">
          <a:avLst/>
        </a:prstGeom>
        <a:noFill/>
        <a:ln w="9525">
          <a:noFill/>
        </a:ln>
      </xdr:spPr>
    </xdr:sp>
    <xdr:clientData/>
  </xdr:twoCellAnchor>
  <xdr:twoCellAnchor editAs="oneCell">
    <xdr:from>
      <xdr:col>7</xdr:col>
      <xdr:colOff>594995</xdr:colOff>
      <xdr:row>157</xdr:row>
      <xdr:rowOff>268605</xdr:rowOff>
    </xdr:from>
    <xdr:to>
      <xdr:col>7</xdr:col>
      <xdr:colOff>872490</xdr:colOff>
      <xdr:row>159</xdr:row>
      <xdr:rowOff>709930</xdr:rowOff>
    </xdr:to>
    <xdr:sp>
      <xdr:nvSpPr>
        <xdr:cNvPr id="1977" name="AutoShape 106" descr="u=3327118725,3352234642&amp;fm=214&amp;gp=0"/>
        <xdr:cNvSpPr>
          <a:spLocks noChangeAspect="1"/>
        </xdr:cNvSpPr>
      </xdr:nvSpPr>
      <xdr:spPr>
        <a:xfrm>
          <a:off x="9519285" y="243972715"/>
          <a:ext cx="277495" cy="2511425"/>
        </a:xfrm>
        <a:prstGeom prst="rect">
          <a:avLst/>
        </a:prstGeom>
        <a:noFill/>
        <a:ln w="9525">
          <a:noFill/>
        </a:ln>
      </xdr:spPr>
    </xdr:sp>
    <xdr:clientData/>
  </xdr:twoCellAnchor>
  <xdr:twoCellAnchor editAs="oneCell">
    <xdr:from>
      <xdr:col>7</xdr:col>
      <xdr:colOff>594995</xdr:colOff>
      <xdr:row>160</xdr:row>
      <xdr:rowOff>267970</xdr:rowOff>
    </xdr:from>
    <xdr:to>
      <xdr:col>7</xdr:col>
      <xdr:colOff>872490</xdr:colOff>
      <xdr:row>161</xdr:row>
      <xdr:rowOff>1113155</xdr:rowOff>
    </xdr:to>
    <xdr:sp>
      <xdr:nvSpPr>
        <xdr:cNvPr id="1978" name="AutoShape 106" descr="u=3327118725,3352234642&amp;fm=214&amp;gp=0"/>
        <xdr:cNvSpPr>
          <a:spLocks noChangeAspect="1"/>
        </xdr:cNvSpPr>
      </xdr:nvSpPr>
      <xdr:spPr>
        <a:xfrm>
          <a:off x="9519285" y="247566180"/>
          <a:ext cx="277495" cy="2369185"/>
        </a:xfrm>
        <a:prstGeom prst="rect">
          <a:avLst/>
        </a:prstGeom>
        <a:noFill/>
        <a:ln w="9525">
          <a:noFill/>
        </a:ln>
      </xdr:spPr>
    </xdr:sp>
    <xdr:clientData/>
  </xdr:twoCellAnchor>
  <xdr:twoCellAnchor editAs="oneCell">
    <xdr:from>
      <xdr:col>7</xdr:col>
      <xdr:colOff>594995</xdr:colOff>
      <xdr:row>159</xdr:row>
      <xdr:rowOff>266700</xdr:rowOff>
    </xdr:from>
    <xdr:to>
      <xdr:col>7</xdr:col>
      <xdr:colOff>872490</xdr:colOff>
      <xdr:row>160</xdr:row>
      <xdr:rowOff>1221105</xdr:rowOff>
    </xdr:to>
    <xdr:sp>
      <xdr:nvSpPr>
        <xdr:cNvPr id="1979" name="AutoShape 106" descr="u=3327118725,3352234642&amp;fm=214&amp;gp=0"/>
        <xdr:cNvSpPr>
          <a:spLocks noChangeAspect="1"/>
        </xdr:cNvSpPr>
      </xdr:nvSpPr>
      <xdr:spPr>
        <a:xfrm>
          <a:off x="9519285" y="246040910"/>
          <a:ext cx="277495" cy="2478405"/>
        </a:xfrm>
        <a:prstGeom prst="rect">
          <a:avLst/>
        </a:prstGeom>
        <a:noFill/>
        <a:ln w="9525">
          <a:noFill/>
        </a:ln>
      </xdr:spPr>
    </xdr:sp>
    <xdr:clientData/>
  </xdr:twoCellAnchor>
  <xdr:twoCellAnchor editAs="oneCell">
    <xdr:from>
      <xdr:col>7</xdr:col>
      <xdr:colOff>594995</xdr:colOff>
      <xdr:row>186</xdr:row>
      <xdr:rowOff>544195</xdr:rowOff>
    </xdr:from>
    <xdr:to>
      <xdr:col>7</xdr:col>
      <xdr:colOff>872490</xdr:colOff>
      <xdr:row>187</xdr:row>
      <xdr:rowOff>1379855</xdr:rowOff>
    </xdr:to>
    <xdr:sp>
      <xdr:nvSpPr>
        <xdr:cNvPr id="1980" name="AutoShape 106" descr="u=3327118725,3352234642&amp;fm=214&amp;gp=0"/>
        <xdr:cNvSpPr>
          <a:spLocks noChangeAspect="1"/>
        </xdr:cNvSpPr>
      </xdr:nvSpPr>
      <xdr:spPr>
        <a:xfrm>
          <a:off x="9519285" y="283663390"/>
          <a:ext cx="277495" cy="2607945"/>
        </a:xfrm>
        <a:prstGeom prst="rect">
          <a:avLst/>
        </a:prstGeom>
        <a:noFill/>
        <a:ln w="9525">
          <a:noFill/>
        </a:ln>
      </xdr:spPr>
    </xdr:sp>
    <xdr:clientData/>
  </xdr:twoCellAnchor>
  <xdr:twoCellAnchor editAs="oneCell">
    <xdr:from>
      <xdr:col>7</xdr:col>
      <xdr:colOff>594995</xdr:colOff>
      <xdr:row>186</xdr:row>
      <xdr:rowOff>266700</xdr:rowOff>
    </xdr:from>
    <xdr:to>
      <xdr:col>7</xdr:col>
      <xdr:colOff>872490</xdr:colOff>
      <xdr:row>187</xdr:row>
      <xdr:rowOff>746125</xdr:rowOff>
    </xdr:to>
    <xdr:sp>
      <xdr:nvSpPr>
        <xdr:cNvPr id="1981" name="AutoShape 106" descr="u=3327118725,3352234642&amp;fm=214&amp;gp=0"/>
        <xdr:cNvSpPr>
          <a:spLocks noChangeAspect="1"/>
        </xdr:cNvSpPr>
      </xdr:nvSpPr>
      <xdr:spPr>
        <a:xfrm>
          <a:off x="9519285" y="283385895"/>
          <a:ext cx="277495" cy="2251710"/>
        </a:xfrm>
        <a:prstGeom prst="rect">
          <a:avLst/>
        </a:prstGeom>
        <a:noFill/>
        <a:ln w="9525">
          <a:noFill/>
        </a:ln>
      </xdr:spPr>
    </xdr:sp>
    <xdr:clientData/>
  </xdr:twoCellAnchor>
  <xdr:twoCellAnchor editAs="oneCell">
    <xdr:from>
      <xdr:col>7</xdr:col>
      <xdr:colOff>594995</xdr:colOff>
      <xdr:row>186</xdr:row>
      <xdr:rowOff>266700</xdr:rowOff>
    </xdr:from>
    <xdr:to>
      <xdr:col>7</xdr:col>
      <xdr:colOff>872490</xdr:colOff>
      <xdr:row>187</xdr:row>
      <xdr:rowOff>746125</xdr:rowOff>
    </xdr:to>
    <xdr:sp>
      <xdr:nvSpPr>
        <xdr:cNvPr id="1982" name="AutoShape 106" descr="u=3327118725,3352234642&amp;fm=214&amp;gp=0"/>
        <xdr:cNvSpPr>
          <a:spLocks noChangeAspect="1"/>
        </xdr:cNvSpPr>
      </xdr:nvSpPr>
      <xdr:spPr>
        <a:xfrm>
          <a:off x="9519285" y="283385895"/>
          <a:ext cx="277495" cy="2251710"/>
        </a:xfrm>
        <a:prstGeom prst="rect">
          <a:avLst/>
        </a:prstGeom>
        <a:noFill/>
        <a:ln w="9525">
          <a:noFill/>
        </a:ln>
      </xdr:spPr>
    </xdr:sp>
    <xdr:clientData/>
  </xdr:twoCellAnchor>
  <xdr:twoCellAnchor editAs="oneCell">
    <xdr:from>
      <xdr:col>7</xdr:col>
      <xdr:colOff>594995</xdr:colOff>
      <xdr:row>204</xdr:row>
      <xdr:rowOff>266700</xdr:rowOff>
    </xdr:from>
    <xdr:to>
      <xdr:col>7</xdr:col>
      <xdr:colOff>872490</xdr:colOff>
      <xdr:row>205</xdr:row>
      <xdr:rowOff>641350</xdr:rowOff>
    </xdr:to>
    <xdr:sp>
      <xdr:nvSpPr>
        <xdr:cNvPr id="1983" name="AutoShape 106" descr="u=3327118725,3352234642&amp;fm=214&amp;gp=0"/>
        <xdr:cNvSpPr>
          <a:spLocks noChangeAspect="1"/>
        </xdr:cNvSpPr>
      </xdr:nvSpPr>
      <xdr:spPr>
        <a:xfrm>
          <a:off x="9519285" y="312428255"/>
          <a:ext cx="277495" cy="2142490"/>
        </a:xfrm>
        <a:prstGeom prst="rect">
          <a:avLst/>
        </a:prstGeom>
        <a:noFill/>
        <a:ln w="9525">
          <a:noFill/>
        </a:ln>
      </xdr:spPr>
    </xdr:sp>
    <xdr:clientData/>
  </xdr:twoCellAnchor>
  <xdr:twoCellAnchor editAs="oneCell">
    <xdr:from>
      <xdr:col>7</xdr:col>
      <xdr:colOff>594995</xdr:colOff>
      <xdr:row>182</xdr:row>
      <xdr:rowOff>182880</xdr:rowOff>
    </xdr:from>
    <xdr:to>
      <xdr:col>7</xdr:col>
      <xdr:colOff>872490</xdr:colOff>
      <xdr:row>183</xdr:row>
      <xdr:rowOff>1487805</xdr:rowOff>
    </xdr:to>
    <xdr:sp>
      <xdr:nvSpPr>
        <xdr:cNvPr id="1984" name="AutoShape 106" descr="u=3327118725,3352234642&amp;fm=214&amp;gp=0"/>
        <xdr:cNvSpPr>
          <a:spLocks noChangeAspect="1"/>
        </xdr:cNvSpPr>
      </xdr:nvSpPr>
      <xdr:spPr>
        <a:xfrm>
          <a:off x="9519285" y="280570940"/>
          <a:ext cx="277495" cy="1749425"/>
        </a:xfrm>
        <a:prstGeom prst="rect">
          <a:avLst/>
        </a:prstGeom>
        <a:noFill/>
        <a:ln w="9525">
          <a:noFill/>
        </a:ln>
      </xdr:spPr>
    </xdr:sp>
    <xdr:clientData/>
  </xdr:twoCellAnchor>
  <xdr:twoCellAnchor editAs="oneCell">
    <xdr:from>
      <xdr:col>7</xdr:col>
      <xdr:colOff>594995</xdr:colOff>
      <xdr:row>192</xdr:row>
      <xdr:rowOff>182880</xdr:rowOff>
    </xdr:from>
    <xdr:to>
      <xdr:col>7</xdr:col>
      <xdr:colOff>872490</xdr:colOff>
      <xdr:row>195</xdr:row>
      <xdr:rowOff>1533525</xdr:rowOff>
    </xdr:to>
    <xdr:sp>
      <xdr:nvSpPr>
        <xdr:cNvPr id="1985" name="AutoShape 106" descr="u=3327118725,3352234642&amp;fm=214&amp;gp=0"/>
        <xdr:cNvSpPr>
          <a:spLocks noChangeAspect="1"/>
        </xdr:cNvSpPr>
      </xdr:nvSpPr>
      <xdr:spPr>
        <a:xfrm>
          <a:off x="9519285" y="296391330"/>
          <a:ext cx="277495" cy="2017395"/>
        </a:xfrm>
        <a:prstGeom prst="rect">
          <a:avLst/>
        </a:prstGeom>
        <a:noFill/>
        <a:ln w="9525">
          <a:noFill/>
        </a:ln>
      </xdr:spPr>
    </xdr:sp>
    <xdr:clientData/>
  </xdr:twoCellAnchor>
  <xdr:twoCellAnchor editAs="oneCell">
    <xdr:from>
      <xdr:col>7</xdr:col>
      <xdr:colOff>594995</xdr:colOff>
      <xdr:row>179</xdr:row>
      <xdr:rowOff>266700</xdr:rowOff>
    </xdr:from>
    <xdr:to>
      <xdr:col>7</xdr:col>
      <xdr:colOff>872490</xdr:colOff>
      <xdr:row>180</xdr:row>
      <xdr:rowOff>596265</xdr:rowOff>
    </xdr:to>
    <xdr:sp>
      <xdr:nvSpPr>
        <xdr:cNvPr id="1986" name="AutoShape 106" descr="u=3327118725,3352234642&amp;fm=214&amp;gp=0"/>
        <xdr:cNvSpPr>
          <a:spLocks noChangeAspect="1"/>
        </xdr:cNvSpPr>
      </xdr:nvSpPr>
      <xdr:spPr>
        <a:xfrm>
          <a:off x="9519285" y="275337905"/>
          <a:ext cx="277495" cy="2101850"/>
        </a:xfrm>
        <a:prstGeom prst="rect">
          <a:avLst/>
        </a:prstGeom>
        <a:noFill/>
        <a:ln w="9525">
          <a:noFill/>
        </a:ln>
      </xdr:spPr>
    </xdr:sp>
    <xdr:clientData/>
  </xdr:twoCellAnchor>
  <xdr:twoCellAnchor editAs="oneCell">
    <xdr:from>
      <xdr:col>7</xdr:col>
      <xdr:colOff>594995</xdr:colOff>
      <xdr:row>180</xdr:row>
      <xdr:rowOff>266065</xdr:rowOff>
    </xdr:from>
    <xdr:to>
      <xdr:col>7</xdr:col>
      <xdr:colOff>872490</xdr:colOff>
      <xdr:row>181</xdr:row>
      <xdr:rowOff>335915</xdr:rowOff>
    </xdr:to>
    <xdr:sp>
      <xdr:nvSpPr>
        <xdr:cNvPr id="1987" name="AutoShape 106" descr="u=3327118725,3352234642&amp;fm=214&amp;gp=0"/>
        <xdr:cNvSpPr>
          <a:spLocks noChangeAspect="1"/>
        </xdr:cNvSpPr>
      </xdr:nvSpPr>
      <xdr:spPr>
        <a:xfrm>
          <a:off x="9519285" y="277109555"/>
          <a:ext cx="277495" cy="1842135"/>
        </a:xfrm>
        <a:prstGeom prst="rect">
          <a:avLst/>
        </a:prstGeom>
        <a:noFill/>
        <a:ln w="9525">
          <a:noFill/>
        </a:ln>
      </xdr:spPr>
    </xdr:sp>
    <xdr:clientData/>
  </xdr:twoCellAnchor>
  <xdr:twoCellAnchor editAs="oneCell">
    <xdr:from>
      <xdr:col>7</xdr:col>
      <xdr:colOff>594995</xdr:colOff>
      <xdr:row>180</xdr:row>
      <xdr:rowOff>377825</xdr:rowOff>
    </xdr:from>
    <xdr:to>
      <xdr:col>7</xdr:col>
      <xdr:colOff>872490</xdr:colOff>
      <xdr:row>181</xdr:row>
      <xdr:rowOff>875665</xdr:rowOff>
    </xdr:to>
    <xdr:sp>
      <xdr:nvSpPr>
        <xdr:cNvPr id="1988" name="AutoShape 106" descr="u=3327118725,3352234642&amp;fm=214&amp;gp=0"/>
        <xdr:cNvSpPr>
          <a:spLocks noChangeAspect="1"/>
        </xdr:cNvSpPr>
      </xdr:nvSpPr>
      <xdr:spPr>
        <a:xfrm>
          <a:off x="9519285" y="277221315"/>
          <a:ext cx="277495" cy="2270125"/>
        </a:xfrm>
        <a:prstGeom prst="rect">
          <a:avLst/>
        </a:prstGeom>
        <a:noFill/>
        <a:ln w="9525">
          <a:noFill/>
        </a:ln>
      </xdr:spPr>
    </xdr:sp>
    <xdr:clientData/>
  </xdr:twoCellAnchor>
  <xdr:twoCellAnchor editAs="oneCell">
    <xdr:from>
      <xdr:col>7</xdr:col>
      <xdr:colOff>594995</xdr:colOff>
      <xdr:row>192</xdr:row>
      <xdr:rowOff>182880</xdr:rowOff>
    </xdr:from>
    <xdr:to>
      <xdr:col>7</xdr:col>
      <xdr:colOff>872490</xdr:colOff>
      <xdr:row>195</xdr:row>
      <xdr:rowOff>1679575</xdr:rowOff>
    </xdr:to>
    <xdr:sp>
      <xdr:nvSpPr>
        <xdr:cNvPr id="1989" name="AutoShape 106" descr="u=3327118725,3352234642&amp;fm=214&amp;gp=0"/>
        <xdr:cNvSpPr>
          <a:spLocks noChangeAspect="1"/>
        </xdr:cNvSpPr>
      </xdr:nvSpPr>
      <xdr:spPr>
        <a:xfrm>
          <a:off x="9519285" y="296391330"/>
          <a:ext cx="277495" cy="2163445"/>
        </a:xfrm>
        <a:prstGeom prst="rect">
          <a:avLst/>
        </a:prstGeom>
        <a:noFill/>
        <a:ln w="9525">
          <a:noFill/>
        </a:ln>
      </xdr:spPr>
    </xdr:sp>
    <xdr:clientData/>
  </xdr:twoCellAnchor>
  <xdr:twoCellAnchor editAs="oneCell">
    <xdr:from>
      <xdr:col>7</xdr:col>
      <xdr:colOff>594995</xdr:colOff>
      <xdr:row>193</xdr:row>
      <xdr:rowOff>182880</xdr:rowOff>
    </xdr:from>
    <xdr:to>
      <xdr:col>7</xdr:col>
      <xdr:colOff>872490</xdr:colOff>
      <xdr:row>195</xdr:row>
      <xdr:rowOff>1492885</xdr:rowOff>
    </xdr:to>
    <xdr:sp>
      <xdr:nvSpPr>
        <xdr:cNvPr id="1990" name="AutoShape 106" descr="u=3327118725,3352234642&amp;fm=214&amp;gp=0"/>
        <xdr:cNvSpPr>
          <a:spLocks noChangeAspect="1"/>
        </xdr:cNvSpPr>
      </xdr:nvSpPr>
      <xdr:spPr>
        <a:xfrm>
          <a:off x="9519285" y="296613580"/>
          <a:ext cx="277495" cy="1754505"/>
        </a:xfrm>
        <a:prstGeom prst="rect">
          <a:avLst/>
        </a:prstGeom>
        <a:noFill/>
        <a:ln w="9525">
          <a:noFill/>
        </a:ln>
      </xdr:spPr>
    </xdr:sp>
    <xdr:clientData/>
  </xdr:twoCellAnchor>
  <xdr:twoCellAnchor editAs="oneCell">
    <xdr:from>
      <xdr:col>7</xdr:col>
      <xdr:colOff>594995</xdr:colOff>
      <xdr:row>193</xdr:row>
      <xdr:rowOff>182880</xdr:rowOff>
    </xdr:from>
    <xdr:to>
      <xdr:col>7</xdr:col>
      <xdr:colOff>872490</xdr:colOff>
      <xdr:row>196</xdr:row>
      <xdr:rowOff>211455</xdr:rowOff>
    </xdr:to>
    <xdr:sp>
      <xdr:nvSpPr>
        <xdr:cNvPr id="1991" name="AutoShape 106" descr="u=3327118725,3352234642&amp;fm=214&amp;gp=0"/>
        <xdr:cNvSpPr>
          <a:spLocks noChangeAspect="1"/>
        </xdr:cNvSpPr>
      </xdr:nvSpPr>
      <xdr:spPr>
        <a:xfrm>
          <a:off x="9519285" y="296613580"/>
          <a:ext cx="277495" cy="2242185"/>
        </a:xfrm>
        <a:prstGeom prst="rect">
          <a:avLst/>
        </a:prstGeom>
        <a:noFill/>
        <a:ln w="9525">
          <a:noFill/>
        </a:ln>
      </xdr:spPr>
    </xdr:sp>
    <xdr:clientData/>
  </xdr:twoCellAnchor>
  <xdr:twoCellAnchor editAs="oneCell">
    <xdr:from>
      <xdr:col>7</xdr:col>
      <xdr:colOff>594995</xdr:colOff>
      <xdr:row>198</xdr:row>
      <xdr:rowOff>379730</xdr:rowOff>
    </xdr:from>
    <xdr:to>
      <xdr:col>7</xdr:col>
      <xdr:colOff>872490</xdr:colOff>
      <xdr:row>199</xdr:row>
      <xdr:rowOff>1139190</xdr:rowOff>
    </xdr:to>
    <xdr:sp>
      <xdr:nvSpPr>
        <xdr:cNvPr id="1992" name="AutoShape 106" descr="u=3327118725,3352234642&amp;fm=214&amp;gp=0"/>
        <xdr:cNvSpPr>
          <a:spLocks noChangeAspect="1"/>
        </xdr:cNvSpPr>
      </xdr:nvSpPr>
      <xdr:spPr>
        <a:xfrm>
          <a:off x="9519285" y="301907575"/>
          <a:ext cx="277495" cy="2531745"/>
        </a:xfrm>
        <a:prstGeom prst="rect">
          <a:avLst/>
        </a:prstGeom>
        <a:noFill/>
        <a:ln w="9525">
          <a:noFill/>
        </a:ln>
      </xdr:spPr>
    </xdr:sp>
    <xdr:clientData/>
  </xdr:twoCellAnchor>
  <xdr:twoCellAnchor editAs="oneCell">
    <xdr:from>
      <xdr:col>7</xdr:col>
      <xdr:colOff>594995</xdr:colOff>
      <xdr:row>199</xdr:row>
      <xdr:rowOff>266065</xdr:rowOff>
    </xdr:from>
    <xdr:to>
      <xdr:col>7</xdr:col>
      <xdr:colOff>872490</xdr:colOff>
      <xdr:row>200</xdr:row>
      <xdr:rowOff>335280</xdr:rowOff>
    </xdr:to>
    <xdr:sp>
      <xdr:nvSpPr>
        <xdr:cNvPr id="1993" name="AutoShape 106" descr="u=3327118725,3352234642&amp;fm=214&amp;gp=0"/>
        <xdr:cNvSpPr>
          <a:spLocks noChangeAspect="1"/>
        </xdr:cNvSpPr>
      </xdr:nvSpPr>
      <xdr:spPr>
        <a:xfrm>
          <a:off x="9519285" y="303566195"/>
          <a:ext cx="277495" cy="1841500"/>
        </a:xfrm>
        <a:prstGeom prst="rect">
          <a:avLst/>
        </a:prstGeom>
        <a:noFill/>
        <a:ln w="9525">
          <a:noFill/>
        </a:ln>
      </xdr:spPr>
    </xdr:sp>
    <xdr:clientData/>
  </xdr:twoCellAnchor>
  <xdr:twoCellAnchor editAs="oneCell">
    <xdr:from>
      <xdr:col>7</xdr:col>
      <xdr:colOff>594995</xdr:colOff>
      <xdr:row>199</xdr:row>
      <xdr:rowOff>384810</xdr:rowOff>
    </xdr:from>
    <xdr:to>
      <xdr:col>7</xdr:col>
      <xdr:colOff>872490</xdr:colOff>
      <xdr:row>200</xdr:row>
      <xdr:rowOff>1129665</xdr:rowOff>
    </xdr:to>
    <xdr:sp>
      <xdr:nvSpPr>
        <xdr:cNvPr id="1994" name="AutoShape 106" descr="u=3327118725,3352234642&amp;fm=214&amp;gp=0"/>
        <xdr:cNvSpPr>
          <a:spLocks noChangeAspect="1"/>
        </xdr:cNvSpPr>
      </xdr:nvSpPr>
      <xdr:spPr>
        <a:xfrm>
          <a:off x="9519285" y="303684940"/>
          <a:ext cx="277495" cy="2517140"/>
        </a:xfrm>
        <a:prstGeom prst="rect">
          <a:avLst/>
        </a:prstGeom>
        <a:noFill/>
        <a:ln w="9525">
          <a:noFill/>
        </a:ln>
      </xdr:spPr>
    </xdr:sp>
    <xdr:clientData/>
  </xdr:twoCellAnchor>
  <xdr:twoCellAnchor editAs="oneCell">
    <xdr:from>
      <xdr:col>7</xdr:col>
      <xdr:colOff>594995</xdr:colOff>
      <xdr:row>205</xdr:row>
      <xdr:rowOff>379730</xdr:rowOff>
    </xdr:from>
    <xdr:to>
      <xdr:col>7</xdr:col>
      <xdr:colOff>872490</xdr:colOff>
      <xdr:row>206</xdr:row>
      <xdr:rowOff>1105535</xdr:rowOff>
    </xdr:to>
    <xdr:sp>
      <xdr:nvSpPr>
        <xdr:cNvPr id="1995" name="AutoShape 106" descr="u=3327118725,3352234642&amp;fm=214&amp;gp=0"/>
        <xdr:cNvSpPr>
          <a:spLocks noChangeAspect="1"/>
        </xdr:cNvSpPr>
      </xdr:nvSpPr>
      <xdr:spPr>
        <a:xfrm>
          <a:off x="9519285" y="314309125"/>
          <a:ext cx="277495" cy="2446655"/>
        </a:xfrm>
        <a:prstGeom prst="rect">
          <a:avLst/>
        </a:prstGeom>
        <a:noFill/>
        <a:ln w="9525">
          <a:noFill/>
        </a:ln>
      </xdr:spPr>
    </xdr:sp>
    <xdr:clientData/>
  </xdr:twoCellAnchor>
  <xdr:twoCellAnchor editAs="oneCell">
    <xdr:from>
      <xdr:col>7</xdr:col>
      <xdr:colOff>594995</xdr:colOff>
      <xdr:row>206</xdr:row>
      <xdr:rowOff>260985</xdr:rowOff>
    </xdr:from>
    <xdr:to>
      <xdr:col>7</xdr:col>
      <xdr:colOff>872490</xdr:colOff>
      <xdr:row>206</xdr:row>
      <xdr:rowOff>2081530</xdr:rowOff>
    </xdr:to>
    <xdr:sp>
      <xdr:nvSpPr>
        <xdr:cNvPr id="1996" name="AutoShape 106" descr="u=3327118725,3352234642&amp;fm=214&amp;gp=0"/>
        <xdr:cNvSpPr>
          <a:spLocks noChangeAspect="1"/>
        </xdr:cNvSpPr>
      </xdr:nvSpPr>
      <xdr:spPr>
        <a:xfrm>
          <a:off x="9519285" y="315911230"/>
          <a:ext cx="277495" cy="1820545"/>
        </a:xfrm>
        <a:prstGeom prst="rect">
          <a:avLst/>
        </a:prstGeom>
        <a:noFill/>
        <a:ln w="9525">
          <a:noFill/>
        </a:ln>
      </xdr:spPr>
    </xdr:sp>
    <xdr:clientData/>
  </xdr:twoCellAnchor>
  <xdr:twoCellAnchor editAs="oneCell">
    <xdr:from>
      <xdr:col>7</xdr:col>
      <xdr:colOff>594995</xdr:colOff>
      <xdr:row>206</xdr:row>
      <xdr:rowOff>382905</xdr:rowOff>
    </xdr:from>
    <xdr:to>
      <xdr:col>7</xdr:col>
      <xdr:colOff>872490</xdr:colOff>
      <xdr:row>206</xdr:row>
      <xdr:rowOff>2641600</xdr:rowOff>
    </xdr:to>
    <xdr:sp>
      <xdr:nvSpPr>
        <xdr:cNvPr id="1997" name="AutoShape 106" descr="u=3327118725,3352234642&amp;fm=214&amp;gp=0"/>
        <xdr:cNvSpPr>
          <a:spLocks noChangeAspect="1"/>
        </xdr:cNvSpPr>
      </xdr:nvSpPr>
      <xdr:spPr>
        <a:xfrm>
          <a:off x="9519285" y="316033150"/>
          <a:ext cx="277495" cy="2258695"/>
        </a:xfrm>
        <a:prstGeom prst="rect">
          <a:avLst/>
        </a:prstGeom>
        <a:noFill/>
        <a:ln w="9525">
          <a:noFill/>
        </a:ln>
      </xdr:spPr>
    </xdr:sp>
    <xdr:clientData/>
  </xdr:twoCellAnchor>
  <xdr:twoCellAnchor editAs="oneCell">
    <xdr:from>
      <xdr:col>7</xdr:col>
      <xdr:colOff>594995</xdr:colOff>
      <xdr:row>174</xdr:row>
      <xdr:rowOff>268605</xdr:rowOff>
    </xdr:from>
    <xdr:to>
      <xdr:col>7</xdr:col>
      <xdr:colOff>872490</xdr:colOff>
      <xdr:row>175</xdr:row>
      <xdr:rowOff>694055</xdr:rowOff>
    </xdr:to>
    <xdr:sp>
      <xdr:nvSpPr>
        <xdr:cNvPr id="1998" name="AutoShape 106" descr="u=3327118725,3352234642&amp;fm=214&amp;gp=0"/>
        <xdr:cNvSpPr>
          <a:spLocks noChangeAspect="1"/>
        </xdr:cNvSpPr>
      </xdr:nvSpPr>
      <xdr:spPr>
        <a:xfrm>
          <a:off x="9519285" y="267419455"/>
          <a:ext cx="277495" cy="2197735"/>
        </a:xfrm>
        <a:prstGeom prst="rect">
          <a:avLst/>
        </a:prstGeom>
        <a:noFill/>
        <a:ln w="9525">
          <a:noFill/>
        </a:ln>
      </xdr:spPr>
    </xdr:sp>
    <xdr:clientData/>
  </xdr:twoCellAnchor>
  <xdr:twoCellAnchor editAs="oneCell">
    <xdr:from>
      <xdr:col>7</xdr:col>
      <xdr:colOff>594995</xdr:colOff>
      <xdr:row>177</xdr:row>
      <xdr:rowOff>267970</xdr:rowOff>
    </xdr:from>
    <xdr:to>
      <xdr:col>7</xdr:col>
      <xdr:colOff>872490</xdr:colOff>
      <xdr:row>177</xdr:row>
      <xdr:rowOff>2096135</xdr:rowOff>
    </xdr:to>
    <xdr:sp>
      <xdr:nvSpPr>
        <xdr:cNvPr id="1999" name="AutoShape 106" descr="u=3327118725,3352234642&amp;fm=214&amp;gp=0"/>
        <xdr:cNvSpPr>
          <a:spLocks noChangeAspect="1"/>
        </xdr:cNvSpPr>
      </xdr:nvSpPr>
      <xdr:spPr>
        <a:xfrm>
          <a:off x="9519285" y="272735675"/>
          <a:ext cx="277495" cy="1828165"/>
        </a:xfrm>
        <a:prstGeom prst="rect">
          <a:avLst/>
        </a:prstGeom>
        <a:noFill/>
        <a:ln w="9525">
          <a:noFill/>
        </a:ln>
      </xdr:spPr>
    </xdr:sp>
    <xdr:clientData/>
  </xdr:twoCellAnchor>
  <xdr:twoCellAnchor editAs="oneCell">
    <xdr:from>
      <xdr:col>7</xdr:col>
      <xdr:colOff>594995</xdr:colOff>
      <xdr:row>176</xdr:row>
      <xdr:rowOff>266700</xdr:rowOff>
    </xdr:from>
    <xdr:to>
      <xdr:col>7</xdr:col>
      <xdr:colOff>872490</xdr:colOff>
      <xdr:row>177</xdr:row>
      <xdr:rowOff>730250</xdr:rowOff>
    </xdr:to>
    <xdr:sp>
      <xdr:nvSpPr>
        <xdr:cNvPr id="2000" name="AutoShape 106" descr="u=3327118725,3352234642&amp;fm=214&amp;gp=0"/>
        <xdr:cNvSpPr>
          <a:spLocks noChangeAspect="1"/>
        </xdr:cNvSpPr>
      </xdr:nvSpPr>
      <xdr:spPr>
        <a:xfrm>
          <a:off x="9519285" y="270962120"/>
          <a:ext cx="277495" cy="2235835"/>
        </a:xfrm>
        <a:prstGeom prst="rect">
          <a:avLst/>
        </a:prstGeom>
        <a:noFill/>
        <a:ln w="9525">
          <a:noFill/>
        </a:ln>
      </xdr:spPr>
    </xdr:sp>
    <xdr:clientData/>
  </xdr:twoCellAnchor>
  <xdr:twoCellAnchor editAs="oneCell">
    <xdr:from>
      <xdr:col>7</xdr:col>
      <xdr:colOff>594995</xdr:colOff>
      <xdr:row>203</xdr:row>
      <xdr:rowOff>292100</xdr:rowOff>
    </xdr:from>
    <xdr:to>
      <xdr:col>7</xdr:col>
      <xdr:colOff>872490</xdr:colOff>
      <xdr:row>204</xdr:row>
      <xdr:rowOff>947420</xdr:rowOff>
    </xdr:to>
    <xdr:sp>
      <xdr:nvSpPr>
        <xdr:cNvPr id="2001" name="AutoShape 106" descr="u=3327118725,3352234642&amp;fm=214&amp;gp=0"/>
        <xdr:cNvSpPr>
          <a:spLocks noChangeAspect="1"/>
        </xdr:cNvSpPr>
      </xdr:nvSpPr>
      <xdr:spPr>
        <a:xfrm>
          <a:off x="9519285" y="310681370"/>
          <a:ext cx="277495" cy="2427605"/>
        </a:xfrm>
        <a:prstGeom prst="rect">
          <a:avLst/>
        </a:prstGeom>
        <a:noFill/>
        <a:ln w="9525">
          <a:noFill/>
        </a:ln>
      </xdr:spPr>
    </xdr:sp>
    <xdr:clientData/>
  </xdr:twoCellAnchor>
  <xdr:twoCellAnchor editAs="oneCell">
    <xdr:from>
      <xdr:col>7</xdr:col>
      <xdr:colOff>594995</xdr:colOff>
      <xdr:row>203</xdr:row>
      <xdr:rowOff>266700</xdr:rowOff>
    </xdr:from>
    <xdr:to>
      <xdr:col>7</xdr:col>
      <xdr:colOff>872490</xdr:colOff>
      <xdr:row>204</xdr:row>
      <xdr:rowOff>859155</xdr:rowOff>
    </xdr:to>
    <xdr:sp>
      <xdr:nvSpPr>
        <xdr:cNvPr id="2002" name="AutoShape 106" descr="u=3327118725,3352234642&amp;fm=214&amp;gp=0"/>
        <xdr:cNvSpPr>
          <a:spLocks noChangeAspect="1"/>
        </xdr:cNvSpPr>
      </xdr:nvSpPr>
      <xdr:spPr>
        <a:xfrm>
          <a:off x="9519285" y="310655970"/>
          <a:ext cx="277495" cy="2364740"/>
        </a:xfrm>
        <a:prstGeom prst="rect">
          <a:avLst/>
        </a:prstGeom>
        <a:noFill/>
        <a:ln w="9525">
          <a:noFill/>
        </a:ln>
      </xdr:spPr>
    </xdr:sp>
    <xdr:clientData/>
  </xdr:twoCellAnchor>
  <xdr:twoCellAnchor editAs="oneCell">
    <xdr:from>
      <xdr:col>7</xdr:col>
      <xdr:colOff>594995</xdr:colOff>
      <xdr:row>203</xdr:row>
      <xdr:rowOff>266700</xdr:rowOff>
    </xdr:from>
    <xdr:to>
      <xdr:col>7</xdr:col>
      <xdr:colOff>872490</xdr:colOff>
      <xdr:row>204</xdr:row>
      <xdr:rowOff>859155</xdr:rowOff>
    </xdr:to>
    <xdr:sp>
      <xdr:nvSpPr>
        <xdr:cNvPr id="2003" name="AutoShape 106" descr="u=3327118725,3352234642&amp;fm=214&amp;gp=0"/>
        <xdr:cNvSpPr>
          <a:spLocks noChangeAspect="1"/>
        </xdr:cNvSpPr>
      </xdr:nvSpPr>
      <xdr:spPr>
        <a:xfrm>
          <a:off x="9519285" y="310655970"/>
          <a:ext cx="277495" cy="2364740"/>
        </a:xfrm>
        <a:prstGeom prst="rect">
          <a:avLst/>
        </a:prstGeom>
        <a:noFill/>
        <a:ln w="9525">
          <a:noFill/>
        </a:ln>
      </xdr:spPr>
    </xdr:sp>
    <xdr:clientData/>
  </xdr:twoCellAnchor>
  <xdr:twoCellAnchor editAs="oneCell">
    <xdr:from>
      <xdr:col>7</xdr:col>
      <xdr:colOff>594995</xdr:colOff>
      <xdr:row>199</xdr:row>
      <xdr:rowOff>182880</xdr:rowOff>
    </xdr:from>
    <xdr:to>
      <xdr:col>7</xdr:col>
      <xdr:colOff>872490</xdr:colOff>
      <xdr:row>200</xdr:row>
      <xdr:rowOff>598805</xdr:rowOff>
    </xdr:to>
    <xdr:sp>
      <xdr:nvSpPr>
        <xdr:cNvPr id="2004" name="AutoShape 106" descr="u=3327118725,3352234642&amp;fm=214&amp;gp=0"/>
        <xdr:cNvSpPr>
          <a:spLocks noChangeAspect="1"/>
        </xdr:cNvSpPr>
      </xdr:nvSpPr>
      <xdr:spPr>
        <a:xfrm>
          <a:off x="9519285" y="303483010"/>
          <a:ext cx="277495" cy="2188210"/>
        </a:xfrm>
        <a:prstGeom prst="rect">
          <a:avLst/>
        </a:prstGeom>
        <a:noFill/>
        <a:ln w="9525">
          <a:noFill/>
        </a:ln>
      </xdr:spPr>
    </xdr:sp>
    <xdr:clientData/>
  </xdr:twoCellAnchor>
  <xdr:twoCellAnchor editAs="oneCell">
    <xdr:from>
      <xdr:col>7</xdr:col>
      <xdr:colOff>594995</xdr:colOff>
      <xdr:row>209</xdr:row>
      <xdr:rowOff>182880</xdr:rowOff>
    </xdr:from>
    <xdr:to>
      <xdr:col>7</xdr:col>
      <xdr:colOff>872490</xdr:colOff>
      <xdr:row>211</xdr:row>
      <xdr:rowOff>658495</xdr:rowOff>
    </xdr:to>
    <xdr:sp>
      <xdr:nvSpPr>
        <xdr:cNvPr id="2005" name="AutoShape 106" descr="u=3327118725,3352234642&amp;fm=214&amp;gp=0"/>
        <xdr:cNvSpPr>
          <a:spLocks noChangeAspect="1"/>
        </xdr:cNvSpPr>
      </xdr:nvSpPr>
      <xdr:spPr>
        <a:xfrm>
          <a:off x="9519285" y="320557525"/>
          <a:ext cx="277495" cy="2364740"/>
        </a:xfrm>
        <a:prstGeom prst="rect">
          <a:avLst/>
        </a:prstGeom>
        <a:noFill/>
        <a:ln w="9525">
          <a:noFill/>
        </a:ln>
      </xdr:spPr>
    </xdr:sp>
    <xdr:clientData/>
  </xdr:twoCellAnchor>
  <xdr:twoCellAnchor editAs="oneCell">
    <xdr:from>
      <xdr:col>7</xdr:col>
      <xdr:colOff>594995</xdr:colOff>
      <xdr:row>196</xdr:row>
      <xdr:rowOff>266700</xdr:rowOff>
    </xdr:from>
    <xdr:to>
      <xdr:col>7</xdr:col>
      <xdr:colOff>872490</xdr:colOff>
      <xdr:row>197</xdr:row>
      <xdr:rowOff>913130</xdr:rowOff>
    </xdr:to>
    <xdr:sp>
      <xdr:nvSpPr>
        <xdr:cNvPr id="2006" name="AutoShape 106" descr="u=3327118725,3352234642&amp;fm=214&amp;gp=0"/>
        <xdr:cNvSpPr>
          <a:spLocks noChangeAspect="1"/>
        </xdr:cNvSpPr>
      </xdr:nvSpPr>
      <xdr:spPr>
        <a:xfrm>
          <a:off x="9519285" y="298911010"/>
          <a:ext cx="277495" cy="2418715"/>
        </a:xfrm>
        <a:prstGeom prst="rect">
          <a:avLst/>
        </a:prstGeom>
        <a:noFill/>
        <a:ln w="9525">
          <a:noFill/>
        </a:ln>
      </xdr:spPr>
    </xdr:sp>
    <xdr:clientData/>
  </xdr:twoCellAnchor>
  <xdr:twoCellAnchor editAs="oneCell">
    <xdr:from>
      <xdr:col>7</xdr:col>
      <xdr:colOff>594995</xdr:colOff>
      <xdr:row>197</xdr:row>
      <xdr:rowOff>266065</xdr:rowOff>
    </xdr:from>
    <xdr:to>
      <xdr:col>7</xdr:col>
      <xdr:colOff>872490</xdr:colOff>
      <xdr:row>198</xdr:row>
      <xdr:rowOff>1347470</xdr:rowOff>
    </xdr:to>
    <xdr:sp>
      <xdr:nvSpPr>
        <xdr:cNvPr id="2007" name="AutoShape 106" descr="u=3327118725,3352234642&amp;fm=214&amp;gp=0"/>
        <xdr:cNvSpPr>
          <a:spLocks noChangeAspect="1"/>
        </xdr:cNvSpPr>
      </xdr:nvSpPr>
      <xdr:spPr>
        <a:xfrm>
          <a:off x="9519285" y="300682660"/>
          <a:ext cx="277495" cy="2192655"/>
        </a:xfrm>
        <a:prstGeom prst="rect">
          <a:avLst/>
        </a:prstGeom>
        <a:noFill/>
        <a:ln w="9525">
          <a:noFill/>
        </a:ln>
      </xdr:spPr>
    </xdr:sp>
    <xdr:clientData/>
  </xdr:twoCellAnchor>
  <xdr:twoCellAnchor editAs="oneCell">
    <xdr:from>
      <xdr:col>7</xdr:col>
      <xdr:colOff>594995</xdr:colOff>
      <xdr:row>197</xdr:row>
      <xdr:rowOff>377825</xdr:rowOff>
    </xdr:from>
    <xdr:to>
      <xdr:col>7</xdr:col>
      <xdr:colOff>872490</xdr:colOff>
      <xdr:row>199</xdr:row>
      <xdr:rowOff>409575</xdr:rowOff>
    </xdr:to>
    <xdr:sp>
      <xdr:nvSpPr>
        <xdr:cNvPr id="2008" name="AutoShape 106" descr="u=3327118725,3352234642&amp;fm=214&amp;gp=0"/>
        <xdr:cNvSpPr>
          <a:spLocks noChangeAspect="1"/>
        </xdr:cNvSpPr>
      </xdr:nvSpPr>
      <xdr:spPr>
        <a:xfrm>
          <a:off x="9519285" y="300794420"/>
          <a:ext cx="277495" cy="2915285"/>
        </a:xfrm>
        <a:prstGeom prst="rect">
          <a:avLst/>
        </a:prstGeom>
        <a:noFill/>
        <a:ln w="9525">
          <a:noFill/>
        </a:ln>
      </xdr:spPr>
    </xdr:sp>
    <xdr:clientData/>
  </xdr:twoCellAnchor>
  <xdr:twoCellAnchor editAs="oneCell">
    <xdr:from>
      <xdr:col>7</xdr:col>
      <xdr:colOff>594995</xdr:colOff>
      <xdr:row>209</xdr:row>
      <xdr:rowOff>182880</xdr:rowOff>
    </xdr:from>
    <xdr:to>
      <xdr:col>7</xdr:col>
      <xdr:colOff>872490</xdr:colOff>
      <xdr:row>211</xdr:row>
      <xdr:rowOff>840740</xdr:rowOff>
    </xdr:to>
    <xdr:sp>
      <xdr:nvSpPr>
        <xdr:cNvPr id="2009" name="AutoShape 106" descr="u=3327118725,3352234642&amp;fm=214&amp;gp=0"/>
        <xdr:cNvSpPr>
          <a:spLocks noChangeAspect="1"/>
        </xdr:cNvSpPr>
      </xdr:nvSpPr>
      <xdr:spPr>
        <a:xfrm>
          <a:off x="9519285" y="320557525"/>
          <a:ext cx="277495" cy="2546985"/>
        </a:xfrm>
        <a:prstGeom prst="rect">
          <a:avLst/>
        </a:prstGeom>
        <a:noFill/>
        <a:ln w="9525">
          <a:noFill/>
        </a:ln>
      </xdr:spPr>
    </xdr:sp>
    <xdr:clientData/>
  </xdr:twoCellAnchor>
  <xdr:twoCellAnchor editAs="oneCell">
    <xdr:from>
      <xdr:col>7</xdr:col>
      <xdr:colOff>594995</xdr:colOff>
      <xdr:row>210</xdr:row>
      <xdr:rowOff>267335</xdr:rowOff>
    </xdr:from>
    <xdr:to>
      <xdr:col>7</xdr:col>
      <xdr:colOff>872490</xdr:colOff>
      <xdr:row>211</xdr:row>
      <xdr:rowOff>1021715</xdr:rowOff>
    </xdr:to>
    <xdr:sp>
      <xdr:nvSpPr>
        <xdr:cNvPr id="2010" name="AutoShape 106" descr="u=3327118725,3352234642&amp;fm=214&amp;gp=0"/>
        <xdr:cNvSpPr>
          <a:spLocks noChangeAspect="1"/>
        </xdr:cNvSpPr>
      </xdr:nvSpPr>
      <xdr:spPr>
        <a:xfrm>
          <a:off x="9519285" y="321099180"/>
          <a:ext cx="277495" cy="2186305"/>
        </a:xfrm>
        <a:prstGeom prst="rect">
          <a:avLst/>
        </a:prstGeom>
        <a:noFill/>
        <a:ln w="9525">
          <a:noFill/>
        </a:ln>
      </xdr:spPr>
    </xdr:sp>
    <xdr:clientData/>
  </xdr:twoCellAnchor>
  <xdr:twoCellAnchor editAs="oneCell">
    <xdr:from>
      <xdr:col>7</xdr:col>
      <xdr:colOff>594995</xdr:colOff>
      <xdr:row>210</xdr:row>
      <xdr:rowOff>382905</xdr:rowOff>
    </xdr:from>
    <xdr:to>
      <xdr:col>7</xdr:col>
      <xdr:colOff>872490</xdr:colOff>
      <xdr:row>211</xdr:row>
      <xdr:rowOff>1851025</xdr:rowOff>
    </xdr:to>
    <xdr:sp>
      <xdr:nvSpPr>
        <xdr:cNvPr id="2011" name="AutoShape 106" descr="u=3327118725,3352234642&amp;fm=214&amp;gp=0"/>
        <xdr:cNvSpPr>
          <a:spLocks noChangeAspect="1"/>
        </xdr:cNvSpPr>
      </xdr:nvSpPr>
      <xdr:spPr>
        <a:xfrm>
          <a:off x="9519285" y="321214750"/>
          <a:ext cx="277495" cy="2900045"/>
        </a:xfrm>
        <a:prstGeom prst="rect">
          <a:avLst/>
        </a:prstGeom>
        <a:noFill/>
        <a:ln w="9525">
          <a:noFill/>
        </a:ln>
      </xdr:spPr>
    </xdr:sp>
    <xdr:clientData/>
  </xdr:twoCellAnchor>
  <xdr:twoCellAnchor editAs="oneCell">
    <xdr:from>
      <xdr:col>7</xdr:col>
      <xdr:colOff>594995</xdr:colOff>
      <xdr:row>191</xdr:row>
      <xdr:rowOff>268605</xdr:rowOff>
    </xdr:from>
    <xdr:to>
      <xdr:col>7</xdr:col>
      <xdr:colOff>872490</xdr:colOff>
      <xdr:row>195</xdr:row>
      <xdr:rowOff>267970</xdr:rowOff>
    </xdr:to>
    <xdr:sp>
      <xdr:nvSpPr>
        <xdr:cNvPr id="2012" name="AutoShape 106" descr="u=3327118725,3352234642&amp;fm=214&amp;gp=0"/>
        <xdr:cNvSpPr>
          <a:spLocks noChangeAspect="1"/>
        </xdr:cNvSpPr>
      </xdr:nvSpPr>
      <xdr:spPr>
        <a:xfrm>
          <a:off x="9519285" y="294704770"/>
          <a:ext cx="277495" cy="2438400"/>
        </a:xfrm>
        <a:prstGeom prst="rect">
          <a:avLst/>
        </a:prstGeom>
        <a:noFill/>
        <a:ln w="9525">
          <a:noFill/>
        </a:ln>
      </xdr:spPr>
    </xdr:sp>
    <xdr:clientData/>
  </xdr:twoCellAnchor>
  <xdr:twoCellAnchor editAs="oneCell">
    <xdr:from>
      <xdr:col>7</xdr:col>
      <xdr:colOff>594995</xdr:colOff>
      <xdr:row>194</xdr:row>
      <xdr:rowOff>182880</xdr:rowOff>
    </xdr:from>
    <xdr:to>
      <xdr:col>7</xdr:col>
      <xdr:colOff>872490</xdr:colOff>
      <xdr:row>196</xdr:row>
      <xdr:rowOff>476885</xdr:rowOff>
    </xdr:to>
    <xdr:sp>
      <xdr:nvSpPr>
        <xdr:cNvPr id="2013" name="AutoShape 106" descr="u=3327118725,3352234642&amp;fm=214&amp;gp=0"/>
        <xdr:cNvSpPr>
          <a:spLocks noChangeAspect="1"/>
        </xdr:cNvSpPr>
      </xdr:nvSpPr>
      <xdr:spPr>
        <a:xfrm>
          <a:off x="9519285" y="296835830"/>
          <a:ext cx="277495" cy="2285365"/>
        </a:xfrm>
        <a:prstGeom prst="rect">
          <a:avLst/>
        </a:prstGeom>
        <a:noFill/>
        <a:ln w="9525">
          <a:noFill/>
        </a:ln>
      </xdr:spPr>
    </xdr:sp>
    <xdr:clientData/>
  </xdr:twoCellAnchor>
  <xdr:twoCellAnchor editAs="oneCell">
    <xdr:from>
      <xdr:col>7</xdr:col>
      <xdr:colOff>594995</xdr:colOff>
      <xdr:row>193</xdr:row>
      <xdr:rowOff>182880</xdr:rowOff>
    </xdr:from>
    <xdr:to>
      <xdr:col>7</xdr:col>
      <xdr:colOff>872490</xdr:colOff>
      <xdr:row>196</xdr:row>
      <xdr:rowOff>360045</xdr:rowOff>
    </xdr:to>
    <xdr:sp>
      <xdr:nvSpPr>
        <xdr:cNvPr id="2014" name="AutoShape 106" descr="u=3327118725,3352234642&amp;fm=214&amp;gp=0"/>
        <xdr:cNvSpPr>
          <a:spLocks noChangeAspect="1"/>
        </xdr:cNvSpPr>
      </xdr:nvSpPr>
      <xdr:spPr>
        <a:xfrm>
          <a:off x="9519285" y="296613580"/>
          <a:ext cx="277495" cy="2390775"/>
        </a:xfrm>
        <a:prstGeom prst="rect">
          <a:avLst/>
        </a:prstGeom>
        <a:noFill/>
        <a:ln w="9525">
          <a:noFill/>
        </a:ln>
      </xdr:spPr>
    </xdr:sp>
    <xdr:clientData/>
  </xdr:twoCellAnchor>
  <xdr:twoCellAnchor editAs="oneCell">
    <xdr:from>
      <xdr:col>7</xdr:col>
      <xdr:colOff>594995</xdr:colOff>
      <xdr:row>232</xdr:row>
      <xdr:rowOff>304800</xdr:rowOff>
    </xdr:from>
    <xdr:to>
      <xdr:col>7</xdr:col>
      <xdr:colOff>872490</xdr:colOff>
      <xdr:row>234</xdr:row>
      <xdr:rowOff>380365</xdr:rowOff>
    </xdr:to>
    <xdr:sp>
      <xdr:nvSpPr>
        <xdr:cNvPr id="2015" name="AutoShape 106" descr="u=3327118725,3352234642&amp;fm=214&amp;gp=0"/>
        <xdr:cNvSpPr>
          <a:spLocks noChangeAspect="1"/>
        </xdr:cNvSpPr>
      </xdr:nvSpPr>
      <xdr:spPr>
        <a:xfrm>
          <a:off x="9519285" y="353634040"/>
          <a:ext cx="277495" cy="2097405"/>
        </a:xfrm>
        <a:prstGeom prst="rect">
          <a:avLst/>
        </a:prstGeom>
        <a:noFill/>
        <a:ln w="9525">
          <a:noFill/>
        </a:ln>
      </xdr:spPr>
    </xdr:sp>
    <xdr:clientData/>
  </xdr:twoCellAnchor>
  <xdr:twoCellAnchor editAs="oneCell">
    <xdr:from>
      <xdr:col>7</xdr:col>
      <xdr:colOff>594995</xdr:colOff>
      <xdr:row>232</xdr:row>
      <xdr:rowOff>266700</xdr:rowOff>
    </xdr:from>
    <xdr:to>
      <xdr:col>7</xdr:col>
      <xdr:colOff>872490</xdr:colOff>
      <xdr:row>234</xdr:row>
      <xdr:rowOff>254000</xdr:rowOff>
    </xdr:to>
    <xdr:sp>
      <xdr:nvSpPr>
        <xdr:cNvPr id="2016" name="AutoShape 106" descr="u=3327118725,3352234642&amp;fm=214&amp;gp=0"/>
        <xdr:cNvSpPr>
          <a:spLocks noChangeAspect="1"/>
        </xdr:cNvSpPr>
      </xdr:nvSpPr>
      <xdr:spPr>
        <a:xfrm>
          <a:off x="9519285" y="353595940"/>
          <a:ext cx="277495" cy="2009140"/>
        </a:xfrm>
        <a:prstGeom prst="rect">
          <a:avLst/>
        </a:prstGeom>
        <a:noFill/>
        <a:ln w="9525">
          <a:noFill/>
        </a:ln>
      </xdr:spPr>
    </xdr:sp>
    <xdr:clientData/>
  </xdr:twoCellAnchor>
  <xdr:twoCellAnchor editAs="oneCell">
    <xdr:from>
      <xdr:col>7</xdr:col>
      <xdr:colOff>594995</xdr:colOff>
      <xdr:row>232</xdr:row>
      <xdr:rowOff>266700</xdr:rowOff>
    </xdr:from>
    <xdr:to>
      <xdr:col>7</xdr:col>
      <xdr:colOff>872490</xdr:colOff>
      <xdr:row>234</xdr:row>
      <xdr:rowOff>254000</xdr:rowOff>
    </xdr:to>
    <xdr:sp>
      <xdr:nvSpPr>
        <xdr:cNvPr id="2017" name="AutoShape 106" descr="u=3327118725,3352234642&amp;fm=214&amp;gp=0"/>
        <xdr:cNvSpPr>
          <a:spLocks noChangeAspect="1"/>
        </xdr:cNvSpPr>
      </xdr:nvSpPr>
      <xdr:spPr>
        <a:xfrm>
          <a:off x="9519285" y="353595940"/>
          <a:ext cx="277495" cy="2009140"/>
        </a:xfrm>
        <a:prstGeom prst="rect">
          <a:avLst/>
        </a:prstGeom>
        <a:noFill/>
        <a:ln w="9525">
          <a:noFill/>
        </a:ln>
      </xdr:spPr>
    </xdr:sp>
    <xdr:clientData/>
  </xdr:twoCellAnchor>
  <xdr:twoCellAnchor editAs="oneCell">
    <xdr:from>
      <xdr:col>7</xdr:col>
      <xdr:colOff>594995</xdr:colOff>
      <xdr:row>250</xdr:row>
      <xdr:rowOff>266700</xdr:rowOff>
    </xdr:from>
    <xdr:to>
      <xdr:col>7</xdr:col>
      <xdr:colOff>872490</xdr:colOff>
      <xdr:row>252</xdr:row>
      <xdr:rowOff>80010</xdr:rowOff>
    </xdr:to>
    <xdr:sp>
      <xdr:nvSpPr>
        <xdr:cNvPr id="2018" name="AutoShape 106" descr="u=3327118725,3352234642&amp;fm=214&amp;gp=0"/>
        <xdr:cNvSpPr>
          <a:spLocks noChangeAspect="1"/>
        </xdr:cNvSpPr>
      </xdr:nvSpPr>
      <xdr:spPr>
        <a:xfrm>
          <a:off x="9519285" y="377322080"/>
          <a:ext cx="277495" cy="2334260"/>
        </a:xfrm>
        <a:prstGeom prst="rect">
          <a:avLst/>
        </a:prstGeom>
        <a:noFill/>
        <a:ln w="9525">
          <a:noFill/>
        </a:ln>
      </xdr:spPr>
    </xdr:sp>
    <xdr:clientData/>
  </xdr:twoCellAnchor>
  <xdr:twoCellAnchor editAs="oneCell">
    <xdr:from>
      <xdr:col>7</xdr:col>
      <xdr:colOff>594995</xdr:colOff>
      <xdr:row>228</xdr:row>
      <xdr:rowOff>182880</xdr:rowOff>
    </xdr:from>
    <xdr:to>
      <xdr:col>7</xdr:col>
      <xdr:colOff>872490</xdr:colOff>
      <xdr:row>231</xdr:row>
      <xdr:rowOff>1157605</xdr:rowOff>
    </xdr:to>
    <xdr:sp>
      <xdr:nvSpPr>
        <xdr:cNvPr id="2019" name="AutoShape 106" descr="u=3327118725,3352234642&amp;fm=214&amp;gp=0"/>
        <xdr:cNvSpPr>
          <a:spLocks noChangeAspect="1"/>
        </xdr:cNvSpPr>
      </xdr:nvSpPr>
      <xdr:spPr>
        <a:xfrm>
          <a:off x="9519285" y="349664020"/>
          <a:ext cx="277495" cy="1933575"/>
        </a:xfrm>
        <a:prstGeom prst="rect">
          <a:avLst/>
        </a:prstGeom>
        <a:noFill/>
        <a:ln w="9525">
          <a:noFill/>
        </a:ln>
      </xdr:spPr>
    </xdr:sp>
    <xdr:clientData/>
  </xdr:twoCellAnchor>
  <xdr:twoCellAnchor editAs="oneCell">
    <xdr:from>
      <xdr:col>7</xdr:col>
      <xdr:colOff>594995</xdr:colOff>
      <xdr:row>238</xdr:row>
      <xdr:rowOff>268605</xdr:rowOff>
    </xdr:from>
    <xdr:to>
      <xdr:col>7</xdr:col>
      <xdr:colOff>872490</xdr:colOff>
      <xdr:row>241</xdr:row>
      <xdr:rowOff>57785</xdr:rowOff>
    </xdr:to>
    <xdr:sp>
      <xdr:nvSpPr>
        <xdr:cNvPr id="2020" name="AutoShape 106" descr="u=3327118725,3352234642&amp;fm=214&amp;gp=0"/>
        <xdr:cNvSpPr>
          <a:spLocks noChangeAspect="1"/>
        </xdr:cNvSpPr>
      </xdr:nvSpPr>
      <xdr:spPr>
        <a:xfrm>
          <a:off x="9519285" y="361392470"/>
          <a:ext cx="277495" cy="2110740"/>
        </a:xfrm>
        <a:prstGeom prst="rect">
          <a:avLst/>
        </a:prstGeom>
        <a:noFill/>
        <a:ln w="9525">
          <a:noFill/>
        </a:ln>
      </xdr:spPr>
    </xdr:sp>
    <xdr:clientData/>
  </xdr:twoCellAnchor>
  <xdr:twoCellAnchor editAs="oneCell">
    <xdr:from>
      <xdr:col>7</xdr:col>
      <xdr:colOff>594995</xdr:colOff>
      <xdr:row>225</xdr:row>
      <xdr:rowOff>266700</xdr:rowOff>
    </xdr:from>
    <xdr:to>
      <xdr:col>7</xdr:col>
      <xdr:colOff>872490</xdr:colOff>
      <xdr:row>226</xdr:row>
      <xdr:rowOff>685165</xdr:rowOff>
    </xdr:to>
    <xdr:sp>
      <xdr:nvSpPr>
        <xdr:cNvPr id="2021" name="AutoShape 106" descr="u=3327118725,3352234642&amp;fm=214&amp;gp=0"/>
        <xdr:cNvSpPr>
          <a:spLocks noChangeAspect="1"/>
        </xdr:cNvSpPr>
      </xdr:nvSpPr>
      <xdr:spPr>
        <a:xfrm>
          <a:off x="9519285" y="344507185"/>
          <a:ext cx="277495" cy="2103120"/>
        </a:xfrm>
        <a:prstGeom prst="rect">
          <a:avLst/>
        </a:prstGeom>
        <a:noFill/>
        <a:ln w="9525">
          <a:noFill/>
        </a:ln>
      </xdr:spPr>
    </xdr:sp>
    <xdr:clientData/>
  </xdr:twoCellAnchor>
  <xdr:twoCellAnchor editAs="oneCell">
    <xdr:from>
      <xdr:col>7</xdr:col>
      <xdr:colOff>594995</xdr:colOff>
      <xdr:row>226</xdr:row>
      <xdr:rowOff>266065</xdr:rowOff>
    </xdr:from>
    <xdr:to>
      <xdr:col>7</xdr:col>
      <xdr:colOff>872490</xdr:colOff>
      <xdr:row>226</xdr:row>
      <xdr:rowOff>2332990</xdr:rowOff>
    </xdr:to>
    <xdr:sp>
      <xdr:nvSpPr>
        <xdr:cNvPr id="2022" name="AutoShape 106" descr="u=3327118725,3352234642&amp;fm=214&amp;gp=0"/>
        <xdr:cNvSpPr>
          <a:spLocks noChangeAspect="1"/>
        </xdr:cNvSpPr>
      </xdr:nvSpPr>
      <xdr:spPr>
        <a:xfrm>
          <a:off x="9519285" y="346191205"/>
          <a:ext cx="277495" cy="2066925"/>
        </a:xfrm>
        <a:prstGeom prst="rect">
          <a:avLst/>
        </a:prstGeom>
        <a:noFill/>
        <a:ln w="9525">
          <a:noFill/>
        </a:ln>
      </xdr:spPr>
    </xdr:sp>
    <xdr:clientData/>
  </xdr:twoCellAnchor>
  <xdr:twoCellAnchor editAs="oneCell">
    <xdr:from>
      <xdr:col>7</xdr:col>
      <xdr:colOff>594995</xdr:colOff>
      <xdr:row>226</xdr:row>
      <xdr:rowOff>377825</xdr:rowOff>
    </xdr:from>
    <xdr:to>
      <xdr:col>7</xdr:col>
      <xdr:colOff>872490</xdr:colOff>
      <xdr:row>226</xdr:row>
      <xdr:rowOff>2874010</xdr:rowOff>
    </xdr:to>
    <xdr:sp>
      <xdr:nvSpPr>
        <xdr:cNvPr id="2023" name="AutoShape 106" descr="u=3327118725,3352234642&amp;fm=214&amp;gp=0"/>
        <xdr:cNvSpPr>
          <a:spLocks noChangeAspect="1"/>
        </xdr:cNvSpPr>
      </xdr:nvSpPr>
      <xdr:spPr>
        <a:xfrm>
          <a:off x="9519285" y="346302965"/>
          <a:ext cx="277495" cy="2496185"/>
        </a:xfrm>
        <a:prstGeom prst="rect">
          <a:avLst/>
        </a:prstGeom>
        <a:noFill/>
        <a:ln w="9525">
          <a:noFill/>
        </a:ln>
      </xdr:spPr>
    </xdr:sp>
    <xdr:clientData/>
  </xdr:twoCellAnchor>
  <xdr:twoCellAnchor editAs="oneCell">
    <xdr:from>
      <xdr:col>7</xdr:col>
      <xdr:colOff>594995</xdr:colOff>
      <xdr:row>238</xdr:row>
      <xdr:rowOff>304800</xdr:rowOff>
    </xdr:from>
    <xdr:to>
      <xdr:col>7</xdr:col>
      <xdr:colOff>872490</xdr:colOff>
      <xdr:row>241</xdr:row>
      <xdr:rowOff>276225</xdr:rowOff>
    </xdr:to>
    <xdr:sp>
      <xdr:nvSpPr>
        <xdr:cNvPr id="2024" name="AutoShape 106" descr="u=3327118725,3352234642&amp;fm=214&amp;gp=0"/>
        <xdr:cNvSpPr>
          <a:spLocks noChangeAspect="1"/>
        </xdr:cNvSpPr>
      </xdr:nvSpPr>
      <xdr:spPr>
        <a:xfrm>
          <a:off x="9519285" y="361428665"/>
          <a:ext cx="277495" cy="2292985"/>
        </a:xfrm>
        <a:prstGeom prst="rect">
          <a:avLst/>
        </a:prstGeom>
        <a:noFill/>
        <a:ln w="9525">
          <a:noFill/>
        </a:ln>
      </xdr:spPr>
    </xdr:sp>
    <xdr:clientData/>
  </xdr:twoCellAnchor>
  <xdr:twoCellAnchor editAs="oneCell">
    <xdr:from>
      <xdr:col>7</xdr:col>
      <xdr:colOff>594995</xdr:colOff>
      <xdr:row>239</xdr:row>
      <xdr:rowOff>267335</xdr:rowOff>
    </xdr:from>
    <xdr:to>
      <xdr:col>7</xdr:col>
      <xdr:colOff>872490</xdr:colOff>
      <xdr:row>242</xdr:row>
      <xdr:rowOff>1148715</xdr:rowOff>
    </xdr:to>
    <xdr:sp>
      <xdr:nvSpPr>
        <xdr:cNvPr id="2025" name="AutoShape 106" descr="u=3327118725,3352234642&amp;fm=214&amp;gp=0"/>
        <xdr:cNvSpPr>
          <a:spLocks noChangeAspect="1"/>
        </xdr:cNvSpPr>
      </xdr:nvSpPr>
      <xdr:spPr>
        <a:xfrm>
          <a:off x="9519285" y="363046010"/>
          <a:ext cx="277495" cy="1840230"/>
        </a:xfrm>
        <a:prstGeom prst="rect">
          <a:avLst/>
        </a:prstGeom>
        <a:noFill/>
        <a:ln w="9525">
          <a:noFill/>
        </a:ln>
      </xdr:spPr>
    </xdr:sp>
    <xdr:clientData/>
  </xdr:twoCellAnchor>
  <xdr:twoCellAnchor editAs="oneCell">
    <xdr:from>
      <xdr:col>7</xdr:col>
      <xdr:colOff>594995</xdr:colOff>
      <xdr:row>239</xdr:row>
      <xdr:rowOff>304800</xdr:rowOff>
    </xdr:from>
    <xdr:to>
      <xdr:col>7</xdr:col>
      <xdr:colOff>872490</xdr:colOff>
      <xdr:row>242</xdr:row>
      <xdr:rowOff>1711325</xdr:rowOff>
    </xdr:to>
    <xdr:sp>
      <xdr:nvSpPr>
        <xdr:cNvPr id="2026" name="AutoShape 106" descr="u=3327118725,3352234642&amp;fm=214&amp;gp=0"/>
        <xdr:cNvSpPr>
          <a:spLocks noChangeAspect="1"/>
        </xdr:cNvSpPr>
      </xdr:nvSpPr>
      <xdr:spPr>
        <a:xfrm>
          <a:off x="9519285" y="363083475"/>
          <a:ext cx="277495" cy="2365375"/>
        </a:xfrm>
        <a:prstGeom prst="rect">
          <a:avLst/>
        </a:prstGeom>
        <a:noFill/>
        <a:ln w="9525">
          <a:noFill/>
        </a:ln>
      </xdr:spPr>
    </xdr:sp>
    <xdr:clientData/>
  </xdr:twoCellAnchor>
  <xdr:twoCellAnchor editAs="oneCell">
    <xdr:from>
      <xdr:col>7</xdr:col>
      <xdr:colOff>594995</xdr:colOff>
      <xdr:row>244</xdr:row>
      <xdr:rowOff>379730</xdr:rowOff>
    </xdr:from>
    <xdr:to>
      <xdr:col>7</xdr:col>
      <xdr:colOff>872490</xdr:colOff>
      <xdr:row>244</xdr:row>
      <xdr:rowOff>3058160</xdr:rowOff>
    </xdr:to>
    <xdr:sp>
      <xdr:nvSpPr>
        <xdr:cNvPr id="2027" name="AutoShape 106" descr="u=3327118725,3352234642&amp;fm=214&amp;gp=0"/>
        <xdr:cNvSpPr>
          <a:spLocks noChangeAspect="1"/>
        </xdr:cNvSpPr>
      </xdr:nvSpPr>
      <xdr:spPr>
        <a:xfrm>
          <a:off x="9519285" y="367661825"/>
          <a:ext cx="277495" cy="2678430"/>
        </a:xfrm>
        <a:prstGeom prst="rect">
          <a:avLst/>
        </a:prstGeom>
        <a:noFill/>
        <a:ln w="9525">
          <a:noFill/>
        </a:ln>
      </xdr:spPr>
    </xdr:sp>
    <xdr:clientData/>
  </xdr:twoCellAnchor>
  <xdr:twoCellAnchor editAs="oneCell">
    <xdr:from>
      <xdr:col>7</xdr:col>
      <xdr:colOff>594995</xdr:colOff>
      <xdr:row>245</xdr:row>
      <xdr:rowOff>266065</xdr:rowOff>
    </xdr:from>
    <xdr:to>
      <xdr:col>7</xdr:col>
      <xdr:colOff>872490</xdr:colOff>
      <xdr:row>247</xdr:row>
      <xdr:rowOff>772795</xdr:rowOff>
    </xdr:to>
    <xdr:sp>
      <xdr:nvSpPr>
        <xdr:cNvPr id="2028" name="AutoShape 106" descr="u=3327118725,3352234642&amp;fm=214&amp;gp=0"/>
        <xdr:cNvSpPr>
          <a:spLocks noChangeAspect="1"/>
        </xdr:cNvSpPr>
      </xdr:nvSpPr>
      <xdr:spPr>
        <a:xfrm>
          <a:off x="9519285" y="370659660"/>
          <a:ext cx="277495" cy="1840230"/>
        </a:xfrm>
        <a:prstGeom prst="rect">
          <a:avLst/>
        </a:prstGeom>
        <a:noFill/>
        <a:ln w="9525">
          <a:noFill/>
        </a:ln>
      </xdr:spPr>
    </xdr:sp>
    <xdr:clientData/>
  </xdr:twoCellAnchor>
  <xdr:twoCellAnchor editAs="oneCell">
    <xdr:from>
      <xdr:col>7</xdr:col>
      <xdr:colOff>594995</xdr:colOff>
      <xdr:row>245</xdr:row>
      <xdr:rowOff>384810</xdr:rowOff>
    </xdr:from>
    <xdr:to>
      <xdr:col>7</xdr:col>
      <xdr:colOff>872490</xdr:colOff>
      <xdr:row>247</xdr:row>
      <xdr:rowOff>1500505</xdr:rowOff>
    </xdr:to>
    <xdr:sp>
      <xdr:nvSpPr>
        <xdr:cNvPr id="2029" name="AutoShape 106" descr="u=3327118725,3352234642&amp;fm=214&amp;gp=0"/>
        <xdr:cNvSpPr>
          <a:spLocks noChangeAspect="1"/>
        </xdr:cNvSpPr>
      </xdr:nvSpPr>
      <xdr:spPr>
        <a:xfrm>
          <a:off x="9519285" y="370778405"/>
          <a:ext cx="277495" cy="2449195"/>
        </a:xfrm>
        <a:prstGeom prst="rect">
          <a:avLst/>
        </a:prstGeom>
        <a:noFill/>
        <a:ln w="9525">
          <a:noFill/>
        </a:ln>
      </xdr:spPr>
    </xdr:sp>
    <xdr:clientData/>
  </xdr:twoCellAnchor>
  <xdr:twoCellAnchor editAs="oneCell">
    <xdr:from>
      <xdr:col>7</xdr:col>
      <xdr:colOff>594995</xdr:colOff>
      <xdr:row>251</xdr:row>
      <xdr:rowOff>379730</xdr:rowOff>
    </xdr:from>
    <xdr:to>
      <xdr:col>7</xdr:col>
      <xdr:colOff>872490</xdr:colOff>
      <xdr:row>253</xdr:row>
      <xdr:rowOff>203200</xdr:rowOff>
    </xdr:to>
    <xdr:sp>
      <xdr:nvSpPr>
        <xdr:cNvPr id="2030" name="AutoShape 106" descr="u=3327118725,3352234642&amp;fm=214&amp;gp=0"/>
        <xdr:cNvSpPr>
          <a:spLocks noChangeAspect="1"/>
        </xdr:cNvSpPr>
      </xdr:nvSpPr>
      <xdr:spPr>
        <a:xfrm>
          <a:off x="9519285" y="378844810"/>
          <a:ext cx="277495" cy="2609850"/>
        </a:xfrm>
        <a:prstGeom prst="rect">
          <a:avLst/>
        </a:prstGeom>
        <a:noFill/>
        <a:ln w="9525">
          <a:noFill/>
        </a:ln>
      </xdr:spPr>
    </xdr:sp>
    <xdr:clientData/>
  </xdr:twoCellAnchor>
  <xdr:twoCellAnchor editAs="oneCell">
    <xdr:from>
      <xdr:col>7</xdr:col>
      <xdr:colOff>594995</xdr:colOff>
      <xdr:row>252</xdr:row>
      <xdr:rowOff>260985</xdr:rowOff>
    </xdr:from>
    <xdr:to>
      <xdr:col>7</xdr:col>
      <xdr:colOff>872490</xdr:colOff>
      <xdr:row>253</xdr:row>
      <xdr:rowOff>537845</xdr:rowOff>
    </xdr:to>
    <xdr:sp>
      <xdr:nvSpPr>
        <xdr:cNvPr id="2031" name="AutoShape 106" descr="u=3327118725,3352234642&amp;fm=214&amp;gp=0"/>
        <xdr:cNvSpPr>
          <a:spLocks noChangeAspect="1"/>
        </xdr:cNvSpPr>
      </xdr:nvSpPr>
      <xdr:spPr>
        <a:xfrm>
          <a:off x="9519285" y="379837315"/>
          <a:ext cx="277495" cy="1951990"/>
        </a:xfrm>
        <a:prstGeom prst="rect">
          <a:avLst/>
        </a:prstGeom>
        <a:noFill/>
        <a:ln w="9525">
          <a:noFill/>
        </a:ln>
      </xdr:spPr>
    </xdr:sp>
    <xdr:clientData/>
  </xdr:twoCellAnchor>
  <xdr:twoCellAnchor editAs="oneCell">
    <xdr:from>
      <xdr:col>7</xdr:col>
      <xdr:colOff>594995</xdr:colOff>
      <xdr:row>252</xdr:row>
      <xdr:rowOff>382905</xdr:rowOff>
    </xdr:from>
    <xdr:to>
      <xdr:col>7</xdr:col>
      <xdr:colOff>872490</xdr:colOff>
      <xdr:row>253</xdr:row>
      <xdr:rowOff>1280795</xdr:rowOff>
    </xdr:to>
    <xdr:sp>
      <xdr:nvSpPr>
        <xdr:cNvPr id="2032" name="AutoShape 106" descr="u=3327118725,3352234642&amp;fm=214&amp;gp=0"/>
        <xdr:cNvSpPr>
          <a:spLocks noChangeAspect="1"/>
        </xdr:cNvSpPr>
      </xdr:nvSpPr>
      <xdr:spPr>
        <a:xfrm>
          <a:off x="9519285" y="379959235"/>
          <a:ext cx="277495" cy="2573020"/>
        </a:xfrm>
        <a:prstGeom prst="rect">
          <a:avLst/>
        </a:prstGeom>
        <a:noFill/>
        <a:ln w="9525">
          <a:noFill/>
        </a:ln>
      </xdr:spPr>
    </xdr:sp>
    <xdr:clientData/>
  </xdr:twoCellAnchor>
  <xdr:twoCellAnchor editAs="oneCell">
    <xdr:from>
      <xdr:col>7</xdr:col>
      <xdr:colOff>594995</xdr:colOff>
      <xdr:row>220</xdr:row>
      <xdr:rowOff>268605</xdr:rowOff>
    </xdr:from>
    <xdr:to>
      <xdr:col>7</xdr:col>
      <xdr:colOff>872490</xdr:colOff>
      <xdr:row>222</xdr:row>
      <xdr:rowOff>443230</xdr:rowOff>
    </xdr:to>
    <xdr:sp>
      <xdr:nvSpPr>
        <xdr:cNvPr id="2033" name="AutoShape 106" descr="u=3327118725,3352234642&amp;fm=214&amp;gp=0"/>
        <xdr:cNvSpPr>
          <a:spLocks noChangeAspect="1"/>
        </xdr:cNvSpPr>
      </xdr:nvSpPr>
      <xdr:spPr>
        <a:xfrm>
          <a:off x="9519285" y="337831430"/>
          <a:ext cx="277495" cy="2196465"/>
        </a:xfrm>
        <a:prstGeom prst="rect">
          <a:avLst/>
        </a:prstGeom>
        <a:noFill/>
        <a:ln w="9525">
          <a:noFill/>
        </a:ln>
      </xdr:spPr>
    </xdr:sp>
    <xdr:clientData/>
  </xdr:twoCellAnchor>
  <xdr:twoCellAnchor editAs="oneCell">
    <xdr:from>
      <xdr:col>7</xdr:col>
      <xdr:colOff>594995</xdr:colOff>
      <xdr:row>223</xdr:row>
      <xdr:rowOff>267970</xdr:rowOff>
    </xdr:from>
    <xdr:to>
      <xdr:col>7</xdr:col>
      <xdr:colOff>872490</xdr:colOff>
      <xdr:row>224</xdr:row>
      <xdr:rowOff>663575</xdr:rowOff>
    </xdr:to>
    <xdr:sp>
      <xdr:nvSpPr>
        <xdr:cNvPr id="2034" name="AutoShape 106" descr="u=3327118725,3352234642&amp;fm=214&amp;gp=0"/>
        <xdr:cNvSpPr>
          <a:spLocks noChangeAspect="1"/>
        </xdr:cNvSpPr>
      </xdr:nvSpPr>
      <xdr:spPr>
        <a:xfrm>
          <a:off x="9519285" y="341624920"/>
          <a:ext cx="277495" cy="2167890"/>
        </a:xfrm>
        <a:prstGeom prst="rect">
          <a:avLst/>
        </a:prstGeom>
        <a:noFill/>
        <a:ln w="9525">
          <a:noFill/>
        </a:ln>
      </xdr:spPr>
    </xdr:sp>
    <xdr:clientData/>
  </xdr:twoCellAnchor>
  <xdr:twoCellAnchor editAs="oneCell">
    <xdr:from>
      <xdr:col>7</xdr:col>
      <xdr:colOff>594995</xdr:colOff>
      <xdr:row>222</xdr:row>
      <xdr:rowOff>266700</xdr:rowOff>
    </xdr:from>
    <xdr:to>
      <xdr:col>7</xdr:col>
      <xdr:colOff>872490</xdr:colOff>
      <xdr:row>223</xdr:row>
      <xdr:rowOff>858520</xdr:rowOff>
    </xdr:to>
    <xdr:sp>
      <xdr:nvSpPr>
        <xdr:cNvPr id="2035" name="AutoShape 106" descr="u=3327118725,3352234642&amp;fm=214&amp;gp=0"/>
        <xdr:cNvSpPr>
          <a:spLocks noChangeAspect="1"/>
        </xdr:cNvSpPr>
      </xdr:nvSpPr>
      <xdr:spPr>
        <a:xfrm>
          <a:off x="9519285" y="339851365"/>
          <a:ext cx="277495" cy="2364105"/>
        </a:xfrm>
        <a:prstGeom prst="rect">
          <a:avLst/>
        </a:prstGeom>
        <a:noFill/>
        <a:ln w="9525">
          <a:noFill/>
        </a:ln>
      </xdr:spPr>
    </xdr:sp>
    <xdr:clientData/>
  </xdr:twoCellAnchor>
  <xdr:twoCellAnchor editAs="oneCell">
    <xdr:from>
      <xdr:col>7</xdr:col>
      <xdr:colOff>594995</xdr:colOff>
      <xdr:row>249</xdr:row>
      <xdr:rowOff>292100</xdr:rowOff>
    </xdr:from>
    <xdr:to>
      <xdr:col>7</xdr:col>
      <xdr:colOff>872490</xdr:colOff>
      <xdr:row>251</xdr:row>
      <xdr:rowOff>1030605</xdr:rowOff>
    </xdr:to>
    <xdr:sp>
      <xdr:nvSpPr>
        <xdr:cNvPr id="2036" name="AutoShape 106" descr="u=3327118725,3352234642&amp;fm=214&amp;gp=0"/>
        <xdr:cNvSpPr>
          <a:spLocks noChangeAspect="1"/>
        </xdr:cNvSpPr>
      </xdr:nvSpPr>
      <xdr:spPr>
        <a:xfrm>
          <a:off x="9519285" y="376902980"/>
          <a:ext cx="277495" cy="2592705"/>
        </a:xfrm>
        <a:prstGeom prst="rect">
          <a:avLst/>
        </a:prstGeom>
        <a:noFill/>
        <a:ln w="9525">
          <a:noFill/>
        </a:ln>
      </xdr:spPr>
    </xdr:sp>
    <xdr:clientData/>
  </xdr:twoCellAnchor>
  <xdr:twoCellAnchor editAs="oneCell">
    <xdr:from>
      <xdr:col>7</xdr:col>
      <xdr:colOff>594995</xdr:colOff>
      <xdr:row>249</xdr:row>
      <xdr:rowOff>266700</xdr:rowOff>
    </xdr:from>
    <xdr:to>
      <xdr:col>7</xdr:col>
      <xdr:colOff>872490</xdr:colOff>
      <xdr:row>251</xdr:row>
      <xdr:rowOff>916940</xdr:rowOff>
    </xdr:to>
    <xdr:sp>
      <xdr:nvSpPr>
        <xdr:cNvPr id="2037" name="AutoShape 106" descr="u=3327118725,3352234642&amp;fm=214&amp;gp=0"/>
        <xdr:cNvSpPr>
          <a:spLocks noChangeAspect="1"/>
        </xdr:cNvSpPr>
      </xdr:nvSpPr>
      <xdr:spPr>
        <a:xfrm>
          <a:off x="9519285" y="376877580"/>
          <a:ext cx="277495" cy="2504440"/>
        </a:xfrm>
        <a:prstGeom prst="rect">
          <a:avLst/>
        </a:prstGeom>
        <a:noFill/>
        <a:ln w="9525">
          <a:noFill/>
        </a:ln>
      </xdr:spPr>
    </xdr:sp>
    <xdr:clientData/>
  </xdr:twoCellAnchor>
  <xdr:twoCellAnchor editAs="oneCell">
    <xdr:from>
      <xdr:col>7</xdr:col>
      <xdr:colOff>594995</xdr:colOff>
      <xdr:row>249</xdr:row>
      <xdr:rowOff>266700</xdr:rowOff>
    </xdr:from>
    <xdr:to>
      <xdr:col>7</xdr:col>
      <xdr:colOff>872490</xdr:colOff>
      <xdr:row>251</xdr:row>
      <xdr:rowOff>916940</xdr:rowOff>
    </xdr:to>
    <xdr:sp>
      <xdr:nvSpPr>
        <xdr:cNvPr id="2038" name="AutoShape 106" descr="u=3327118725,3352234642&amp;fm=214&amp;gp=0"/>
        <xdr:cNvSpPr>
          <a:spLocks noChangeAspect="1"/>
        </xdr:cNvSpPr>
      </xdr:nvSpPr>
      <xdr:spPr>
        <a:xfrm>
          <a:off x="9519285" y="376877580"/>
          <a:ext cx="277495" cy="2504440"/>
        </a:xfrm>
        <a:prstGeom prst="rect">
          <a:avLst/>
        </a:prstGeom>
        <a:noFill/>
        <a:ln w="9525">
          <a:noFill/>
        </a:ln>
      </xdr:spPr>
    </xdr:sp>
    <xdr:clientData/>
  </xdr:twoCellAnchor>
  <xdr:twoCellAnchor editAs="oneCell">
    <xdr:from>
      <xdr:col>7</xdr:col>
      <xdr:colOff>594995</xdr:colOff>
      <xdr:row>245</xdr:row>
      <xdr:rowOff>182880</xdr:rowOff>
    </xdr:from>
    <xdr:to>
      <xdr:col>7</xdr:col>
      <xdr:colOff>872490</xdr:colOff>
      <xdr:row>247</xdr:row>
      <xdr:rowOff>969645</xdr:rowOff>
    </xdr:to>
    <xdr:sp>
      <xdr:nvSpPr>
        <xdr:cNvPr id="2039" name="AutoShape 106" descr="u=3327118725,3352234642&amp;fm=214&amp;gp=0"/>
        <xdr:cNvSpPr>
          <a:spLocks noChangeAspect="1"/>
        </xdr:cNvSpPr>
      </xdr:nvSpPr>
      <xdr:spPr>
        <a:xfrm>
          <a:off x="9519285" y="370576475"/>
          <a:ext cx="277495" cy="2120265"/>
        </a:xfrm>
        <a:prstGeom prst="rect">
          <a:avLst/>
        </a:prstGeom>
        <a:noFill/>
        <a:ln w="9525">
          <a:noFill/>
        </a:ln>
      </xdr:spPr>
    </xdr:sp>
    <xdr:clientData/>
  </xdr:twoCellAnchor>
  <xdr:twoCellAnchor editAs="oneCell">
    <xdr:from>
      <xdr:col>7</xdr:col>
      <xdr:colOff>594995</xdr:colOff>
      <xdr:row>255</xdr:row>
      <xdr:rowOff>268605</xdr:rowOff>
    </xdr:from>
    <xdr:to>
      <xdr:col>7</xdr:col>
      <xdr:colOff>872490</xdr:colOff>
      <xdr:row>257</xdr:row>
      <xdr:rowOff>597535</xdr:rowOff>
    </xdr:to>
    <xdr:sp>
      <xdr:nvSpPr>
        <xdr:cNvPr id="2040" name="AutoShape 106" descr="u=3327118725,3352234642&amp;fm=214&amp;gp=0"/>
        <xdr:cNvSpPr>
          <a:spLocks noChangeAspect="1"/>
        </xdr:cNvSpPr>
      </xdr:nvSpPr>
      <xdr:spPr>
        <a:xfrm>
          <a:off x="9519285" y="383514600"/>
          <a:ext cx="277495" cy="2393315"/>
        </a:xfrm>
        <a:prstGeom prst="rect">
          <a:avLst/>
        </a:prstGeom>
        <a:noFill/>
        <a:ln w="9525">
          <a:noFill/>
        </a:ln>
      </xdr:spPr>
    </xdr:sp>
    <xdr:clientData/>
  </xdr:twoCellAnchor>
  <xdr:twoCellAnchor editAs="oneCell">
    <xdr:from>
      <xdr:col>7</xdr:col>
      <xdr:colOff>594995</xdr:colOff>
      <xdr:row>242</xdr:row>
      <xdr:rowOff>266700</xdr:rowOff>
    </xdr:from>
    <xdr:to>
      <xdr:col>7</xdr:col>
      <xdr:colOff>872490</xdr:colOff>
      <xdr:row>243</xdr:row>
      <xdr:rowOff>857250</xdr:rowOff>
    </xdr:to>
    <xdr:sp>
      <xdr:nvSpPr>
        <xdr:cNvPr id="2041" name="AutoShape 106" descr="u=3327118725,3352234642&amp;fm=214&amp;gp=0"/>
        <xdr:cNvSpPr>
          <a:spLocks noChangeAspect="1"/>
        </xdr:cNvSpPr>
      </xdr:nvSpPr>
      <xdr:spPr>
        <a:xfrm>
          <a:off x="9519285" y="364004225"/>
          <a:ext cx="277495" cy="2362835"/>
        </a:xfrm>
        <a:prstGeom prst="rect">
          <a:avLst/>
        </a:prstGeom>
        <a:noFill/>
        <a:ln w="9525">
          <a:noFill/>
        </a:ln>
      </xdr:spPr>
    </xdr:sp>
    <xdr:clientData/>
  </xdr:twoCellAnchor>
  <xdr:twoCellAnchor editAs="oneCell">
    <xdr:from>
      <xdr:col>7</xdr:col>
      <xdr:colOff>594995</xdr:colOff>
      <xdr:row>243</xdr:row>
      <xdr:rowOff>266065</xdr:rowOff>
    </xdr:from>
    <xdr:to>
      <xdr:col>7</xdr:col>
      <xdr:colOff>872490</xdr:colOff>
      <xdr:row>244</xdr:row>
      <xdr:rowOff>593090</xdr:rowOff>
    </xdr:to>
    <xdr:sp>
      <xdr:nvSpPr>
        <xdr:cNvPr id="2042" name="AutoShape 106" descr="u=3327118725,3352234642&amp;fm=214&amp;gp=0"/>
        <xdr:cNvSpPr>
          <a:spLocks noChangeAspect="1"/>
        </xdr:cNvSpPr>
      </xdr:nvSpPr>
      <xdr:spPr>
        <a:xfrm>
          <a:off x="9519285" y="365775875"/>
          <a:ext cx="277495" cy="2099310"/>
        </a:xfrm>
        <a:prstGeom prst="rect">
          <a:avLst/>
        </a:prstGeom>
        <a:noFill/>
        <a:ln w="9525">
          <a:noFill/>
        </a:ln>
      </xdr:spPr>
    </xdr:sp>
    <xdr:clientData/>
  </xdr:twoCellAnchor>
  <xdr:twoCellAnchor editAs="oneCell">
    <xdr:from>
      <xdr:col>7</xdr:col>
      <xdr:colOff>594995</xdr:colOff>
      <xdr:row>243</xdr:row>
      <xdr:rowOff>377825</xdr:rowOff>
    </xdr:from>
    <xdr:to>
      <xdr:col>7</xdr:col>
      <xdr:colOff>872490</xdr:colOff>
      <xdr:row>244</xdr:row>
      <xdr:rowOff>1427480</xdr:rowOff>
    </xdr:to>
    <xdr:sp>
      <xdr:nvSpPr>
        <xdr:cNvPr id="2043" name="AutoShape 106" descr="u=3327118725,3352234642&amp;fm=214&amp;gp=0"/>
        <xdr:cNvSpPr>
          <a:spLocks noChangeAspect="1"/>
        </xdr:cNvSpPr>
      </xdr:nvSpPr>
      <xdr:spPr>
        <a:xfrm>
          <a:off x="9519285" y="365887635"/>
          <a:ext cx="277495" cy="2821940"/>
        </a:xfrm>
        <a:prstGeom prst="rect">
          <a:avLst/>
        </a:prstGeom>
        <a:noFill/>
        <a:ln w="9525">
          <a:noFill/>
        </a:ln>
      </xdr:spPr>
    </xdr:sp>
    <xdr:clientData/>
  </xdr:twoCellAnchor>
  <xdr:twoCellAnchor editAs="oneCell">
    <xdr:from>
      <xdr:col>7</xdr:col>
      <xdr:colOff>594995</xdr:colOff>
      <xdr:row>255</xdr:row>
      <xdr:rowOff>292100</xdr:rowOff>
    </xdr:from>
    <xdr:to>
      <xdr:col>7</xdr:col>
      <xdr:colOff>872490</xdr:colOff>
      <xdr:row>257</xdr:row>
      <xdr:rowOff>871855</xdr:rowOff>
    </xdr:to>
    <xdr:sp>
      <xdr:nvSpPr>
        <xdr:cNvPr id="2044" name="AutoShape 106" descr="u=3327118725,3352234642&amp;fm=214&amp;gp=0"/>
        <xdr:cNvSpPr>
          <a:spLocks noChangeAspect="1"/>
        </xdr:cNvSpPr>
      </xdr:nvSpPr>
      <xdr:spPr>
        <a:xfrm>
          <a:off x="9519285" y="383538095"/>
          <a:ext cx="277495" cy="2644140"/>
        </a:xfrm>
        <a:prstGeom prst="rect">
          <a:avLst/>
        </a:prstGeom>
        <a:noFill/>
        <a:ln w="9525">
          <a:noFill/>
        </a:ln>
      </xdr:spPr>
    </xdr:sp>
    <xdr:clientData/>
  </xdr:twoCellAnchor>
  <xdr:twoCellAnchor editAs="oneCell">
    <xdr:from>
      <xdr:col>7</xdr:col>
      <xdr:colOff>594995</xdr:colOff>
      <xdr:row>256</xdr:row>
      <xdr:rowOff>267335</xdr:rowOff>
    </xdr:from>
    <xdr:to>
      <xdr:col>7</xdr:col>
      <xdr:colOff>872490</xdr:colOff>
      <xdr:row>257</xdr:row>
      <xdr:rowOff>624205</xdr:rowOff>
    </xdr:to>
    <xdr:sp>
      <xdr:nvSpPr>
        <xdr:cNvPr id="2045" name="AutoShape 106" descr="u=3327118725,3352234642&amp;fm=214&amp;gp=0"/>
        <xdr:cNvSpPr>
          <a:spLocks noChangeAspect="1"/>
        </xdr:cNvSpPr>
      </xdr:nvSpPr>
      <xdr:spPr>
        <a:xfrm>
          <a:off x="9519285" y="383805430"/>
          <a:ext cx="277495" cy="2129155"/>
        </a:xfrm>
        <a:prstGeom prst="rect">
          <a:avLst/>
        </a:prstGeom>
        <a:noFill/>
        <a:ln w="9525">
          <a:noFill/>
        </a:ln>
      </xdr:spPr>
    </xdr:sp>
    <xdr:clientData/>
  </xdr:twoCellAnchor>
  <xdr:twoCellAnchor editAs="oneCell">
    <xdr:from>
      <xdr:col>7</xdr:col>
      <xdr:colOff>594995</xdr:colOff>
      <xdr:row>256</xdr:row>
      <xdr:rowOff>382905</xdr:rowOff>
    </xdr:from>
    <xdr:to>
      <xdr:col>7</xdr:col>
      <xdr:colOff>872490</xdr:colOff>
      <xdr:row>257</xdr:row>
      <xdr:rowOff>1453515</xdr:rowOff>
    </xdr:to>
    <xdr:sp>
      <xdr:nvSpPr>
        <xdr:cNvPr id="2046" name="AutoShape 106" descr="u=3327118725,3352234642&amp;fm=214&amp;gp=0"/>
        <xdr:cNvSpPr>
          <a:spLocks noChangeAspect="1"/>
        </xdr:cNvSpPr>
      </xdr:nvSpPr>
      <xdr:spPr>
        <a:xfrm>
          <a:off x="9519285" y="383921000"/>
          <a:ext cx="277495" cy="2842895"/>
        </a:xfrm>
        <a:prstGeom prst="rect">
          <a:avLst/>
        </a:prstGeom>
        <a:noFill/>
        <a:ln w="9525">
          <a:noFill/>
        </a:ln>
      </xdr:spPr>
    </xdr:sp>
    <xdr:clientData/>
  </xdr:twoCellAnchor>
  <xdr:twoCellAnchor editAs="oneCell">
    <xdr:from>
      <xdr:col>7</xdr:col>
      <xdr:colOff>594995</xdr:colOff>
      <xdr:row>237</xdr:row>
      <xdr:rowOff>268605</xdr:rowOff>
    </xdr:from>
    <xdr:to>
      <xdr:col>7</xdr:col>
      <xdr:colOff>872490</xdr:colOff>
      <xdr:row>240</xdr:row>
      <xdr:rowOff>6985</xdr:rowOff>
    </xdr:to>
    <xdr:sp>
      <xdr:nvSpPr>
        <xdr:cNvPr id="2047" name="AutoShape 106" descr="u=3327118725,3352234642&amp;fm=214&amp;gp=0"/>
        <xdr:cNvSpPr>
          <a:spLocks noChangeAspect="1"/>
        </xdr:cNvSpPr>
      </xdr:nvSpPr>
      <xdr:spPr>
        <a:xfrm>
          <a:off x="9519285" y="360947970"/>
          <a:ext cx="277495" cy="2282190"/>
        </a:xfrm>
        <a:prstGeom prst="rect">
          <a:avLst/>
        </a:prstGeom>
        <a:noFill/>
        <a:ln w="9525">
          <a:noFill/>
        </a:ln>
      </xdr:spPr>
    </xdr:sp>
    <xdr:clientData/>
  </xdr:twoCellAnchor>
  <xdr:twoCellAnchor editAs="oneCell">
    <xdr:from>
      <xdr:col>7</xdr:col>
      <xdr:colOff>594995</xdr:colOff>
      <xdr:row>240</xdr:row>
      <xdr:rowOff>182880</xdr:rowOff>
    </xdr:from>
    <xdr:to>
      <xdr:col>7</xdr:col>
      <xdr:colOff>872490</xdr:colOff>
      <xdr:row>243</xdr:row>
      <xdr:rowOff>175260</xdr:rowOff>
    </xdr:to>
    <xdr:sp>
      <xdr:nvSpPr>
        <xdr:cNvPr id="2048" name="AutoShape 106" descr="u=3327118725,3352234642&amp;fm=214&amp;gp=0"/>
        <xdr:cNvSpPr>
          <a:spLocks noChangeAspect="1"/>
        </xdr:cNvSpPr>
      </xdr:nvSpPr>
      <xdr:spPr>
        <a:xfrm>
          <a:off x="9519285" y="363406055"/>
          <a:ext cx="277495" cy="2279015"/>
        </a:xfrm>
        <a:prstGeom prst="rect">
          <a:avLst/>
        </a:prstGeom>
        <a:noFill/>
        <a:ln w="9525">
          <a:noFill/>
        </a:ln>
      </xdr:spPr>
    </xdr:sp>
    <xdr:clientData/>
  </xdr:twoCellAnchor>
  <xdr:twoCellAnchor editAs="oneCell">
    <xdr:from>
      <xdr:col>7</xdr:col>
      <xdr:colOff>594995</xdr:colOff>
      <xdr:row>239</xdr:row>
      <xdr:rowOff>266700</xdr:rowOff>
    </xdr:from>
    <xdr:to>
      <xdr:col>7</xdr:col>
      <xdr:colOff>872490</xdr:colOff>
      <xdr:row>243</xdr:row>
      <xdr:rowOff>11430</xdr:rowOff>
    </xdr:to>
    <xdr:sp>
      <xdr:nvSpPr>
        <xdr:cNvPr id="2049" name="AutoShape 106" descr="u=3327118725,3352234642&amp;fm=214&amp;gp=0"/>
        <xdr:cNvSpPr>
          <a:spLocks noChangeAspect="1"/>
        </xdr:cNvSpPr>
      </xdr:nvSpPr>
      <xdr:spPr>
        <a:xfrm>
          <a:off x="9519285" y="363045375"/>
          <a:ext cx="277495" cy="2475865"/>
        </a:xfrm>
        <a:prstGeom prst="rect">
          <a:avLst/>
        </a:prstGeom>
        <a:noFill/>
        <a:ln w="9525">
          <a:noFill/>
        </a:ln>
      </xdr:spPr>
    </xdr:sp>
    <xdr:clientData/>
  </xdr:twoCellAnchor>
  <xdr:twoCellAnchor editAs="oneCell">
    <xdr:from>
      <xdr:col>7</xdr:col>
      <xdr:colOff>594995</xdr:colOff>
      <xdr:row>279</xdr:row>
      <xdr:rowOff>182880</xdr:rowOff>
    </xdr:from>
    <xdr:to>
      <xdr:col>7</xdr:col>
      <xdr:colOff>872490</xdr:colOff>
      <xdr:row>282</xdr:row>
      <xdr:rowOff>1546225</xdr:rowOff>
    </xdr:to>
    <xdr:sp>
      <xdr:nvSpPr>
        <xdr:cNvPr id="2050" name="AutoShape 106" descr="u=3327118725,3352234642&amp;fm=214&amp;gp=0"/>
        <xdr:cNvSpPr>
          <a:spLocks noChangeAspect="1"/>
        </xdr:cNvSpPr>
      </xdr:nvSpPr>
      <xdr:spPr>
        <a:xfrm>
          <a:off x="9519285" y="412564580"/>
          <a:ext cx="277495" cy="2030095"/>
        </a:xfrm>
        <a:prstGeom prst="rect">
          <a:avLst/>
        </a:prstGeom>
        <a:noFill/>
        <a:ln w="9525">
          <a:noFill/>
        </a:ln>
      </xdr:spPr>
    </xdr:sp>
    <xdr:clientData/>
  </xdr:twoCellAnchor>
  <xdr:twoCellAnchor editAs="oneCell">
    <xdr:from>
      <xdr:col>7</xdr:col>
      <xdr:colOff>594995</xdr:colOff>
      <xdr:row>279</xdr:row>
      <xdr:rowOff>182880</xdr:rowOff>
    </xdr:from>
    <xdr:to>
      <xdr:col>7</xdr:col>
      <xdr:colOff>872490</xdr:colOff>
      <xdr:row>282</xdr:row>
      <xdr:rowOff>1534160</xdr:rowOff>
    </xdr:to>
    <xdr:sp>
      <xdr:nvSpPr>
        <xdr:cNvPr id="2051" name="AutoShape 106" descr="u=3327118725,3352234642&amp;fm=214&amp;gp=0"/>
        <xdr:cNvSpPr>
          <a:spLocks noChangeAspect="1"/>
        </xdr:cNvSpPr>
      </xdr:nvSpPr>
      <xdr:spPr>
        <a:xfrm>
          <a:off x="9519285" y="412564580"/>
          <a:ext cx="277495" cy="2018030"/>
        </a:xfrm>
        <a:prstGeom prst="rect">
          <a:avLst/>
        </a:prstGeom>
        <a:noFill/>
        <a:ln w="9525">
          <a:noFill/>
        </a:ln>
      </xdr:spPr>
    </xdr:sp>
    <xdr:clientData/>
  </xdr:twoCellAnchor>
  <xdr:twoCellAnchor editAs="oneCell">
    <xdr:from>
      <xdr:col>7</xdr:col>
      <xdr:colOff>594995</xdr:colOff>
      <xdr:row>279</xdr:row>
      <xdr:rowOff>182880</xdr:rowOff>
    </xdr:from>
    <xdr:to>
      <xdr:col>7</xdr:col>
      <xdr:colOff>872490</xdr:colOff>
      <xdr:row>282</xdr:row>
      <xdr:rowOff>1534160</xdr:rowOff>
    </xdr:to>
    <xdr:sp>
      <xdr:nvSpPr>
        <xdr:cNvPr id="2052" name="AutoShape 106" descr="u=3327118725,3352234642&amp;fm=214&amp;gp=0"/>
        <xdr:cNvSpPr>
          <a:spLocks noChangeAspect="1"/>
        </xdr:cNvSpPr>
      </xdr:nvSpPr>
      <xdr:spPr>
        <a:xfrm>
          <a:off x="9519285" y="412564580"/>
          <a:ext cx="277495" cy="2018030"/>
        </a:xfrm>
        <a:prstGeom prst="rect">
          <a:avLst/>
        </a:prstGeom>
        <a:noFill/>
        <a:ln w="9525">
          <a:noFill/>
        </a:ln>
      </xdr:spPr>
    </xdr:sp>
    <xdr:clientData/>
  </xdr:twoCellAnchor>
  <xdr:twoCellAnchor editAs="oneCell">
    <xdr:from>
      <xdr:col>7</xdr:col>
      <xdr:colOff>594995</xdr:colOff>
      <xdr:row>297</xdr:row>
      <xdr:rowOff>266700</xdr:rowOff>
    </xdr:from>
    <xdr:to>
      <xdr:col>7</xdr:col>
      <xdr:colOff>872490</xdr:colOff>
      <xdr:row>298</xdr:row>
      <xdr:rowOff>994410</xdr:rowOff>
    </xdr:to>
    <xdr:sp>
      <xdr:nvSpPr>
        <xdr:cNvPr id="2053" name="AutoShape 106" descr="u=3327118725,3352234642&amp;fm=214&amp;gp=0"/>
        <xdr:cNvSpPr>
          <a:spLocks noChangeAspect="1"/>
        </xdr:cNvSpPr>
      </xdr:nvSpPr>
      <xdr:spPr>
        <a:xfrm>
          <a:off x="9519285" y="437412130"/>
          <a:ext cx="277495" cy="2284730"/>
        </a:xfrm>
        <a:prstGeom prst="rect">
          <a:avLst/>
        </a:prstGeom>
        <a:noFill/>
        <a:ln w="9525">
          <a:noFill/>
        </a:ln>
      </xdr:spPr>
    </xdr:sp>
    <xdr:clientData/>
  </xdr:twoCellAnchor>
  <xdr:twoCellAnchor editAs="oneCell">
    <xdr:from>
      <xdr:col>7</xdr:col>
      <xdr:colOff>594995</xdr:colOff>
      <xdr:row>275</xdr:row>
      <xdr:rowOff>182880</xdr:rowOff>
    </xdr:from>
    <xdr:to>
      <xdr:col>7</xdr:col>
      <xdr:colOff>872490</xdr:colOff>
      <xdr:row>278</xdr:row>
      <xdr:rowOff>1424305</xdr:rowOff>
    </xdr:to>
    <xdr:sp>
      <xdr:nvSpPr>
        <xdr:cNvPr id="2054" name="AutoShape 106" descr="u=3327118725,3352234642&amp;fm=214&amp;gp=0"/>
        <xdr:cNvSpPr>
          <a:spLocks noChangeAspect="1"/>
        </xdr:cNvSpPr>
      </xdr:nvSpPr>
      <xdr:spPr>
        <a:xfrm>
          <a:off x="9519285" y="410145230"/>
          <a:ext cx="277495" cy="1908175"/>
        </a:xfrm>
        <a:prstGeom prst="rect">
          <a:avLst/>
        </a:prstGeom>
        <a:noFill/>
        <a:ln w="9525">
          <a:noFill/>
        </a:ln>
      </xdr:spPr>
    </xdr:sp>
    <xdr:clientData/>
  </xdr:twoCellAnchor>
  <xdr:twoCellAnchor editAs="oneCell">
    <xdr:from>
      <xdr:col>7</xdr:col>
      <xdr:colOff>594995</xdr:colOff>
      <xdr:row>285</xdr:row>
      <xdr:rowOff>268605</xdr:rowOff>
    </xdr:from>
    <xdr:to>
      <xdr:col>7</xdr:col>
      <xdr:colOff>872490</xdr:colOff>
      <xdr:row>286</xdr:row>
      <xdr:rowOff>655955</xdr:rowOff>
    </xdr:to>
    <xdr:sp>
      <xdr:nvSpPr>
        <xdr:cNvPr id="2055" name="AutoShape 106" descr="u=3327118725,3352234642&amp;fm=214&amp;gp=0"/>
        <xdr:cNvSpPr>
          <a:spLocks noChangeAspect="1"/>
        </xdr:cNvSpPr>
      </xdr:nvSpPr>
      <xdr:spPr>
        <a:xfrm>
          <a:off x="9519285" y="418614225"/>
          <a:ext cx="277495" cy="2108200"/>
        </a:xfrm>
        <a:prstGeom prst="rect">
          <a:avLst/>
        </a:prstGeom>
        <a:noFill/>
        <a:ln w="9525">
          <a:noFill/>
        </a:ln>
      </xdr:spPr>
    </xdr:sp>
    <xdr:clientData/>
  </xdr:twoCellAnchor>
  <xdr:twoCellAnchor editAs="oneCell">
    <xdr:from>
      <xdr:col>7</xdr:col>
      <xdr:colOff>594995</xdr:colOff>
      <xdr:row>272</xdr:row>
      <xdr:rowOff>266700</xdr:rowOff>
    </xdr:from>
    <xdr:to>
      <xdr:col>7</xdr:col>
      <xdr:colOff>872490</xdr:colOff>
      <xdr:row>276</xdr:row>
      <xdr:rowOff>128905</xdr:rowOff>
    </xdr:to>
    <xdr:sp>
      <xdr:nvSpPr>
        <xdr:cNvPr id="2056" name="AutoShape 106" descr="u=3327118725,3352234642&amp;fm=214&amp;gp=0"/>
        <xdr:cNvSpPr>
          <a:spLocks noChangeAspect="1"/>
        </xdr:cNvSpPr>
      </xdr:nvSpPr>
      <xdr:spPr>
        <a:xfrm>
          <a:off x="9519285" y="408237055"/>
          <a:ext cx="277495" cy="2076450"/>
        </a:xfrm>
        <a:prstGeom prst="rect">
          <a:avLst/>
        </a:prstGeom>
        <a:noFill/>
        <a:ln w="9525">
          <a:noFill/>
        </a:ln>
      </xdr:spPr>
    </xdr:sp>
    <xdr:clientData/>
  </xdr:twoCellAnchor>
  <xdr:twoCellAnchor editAs="oneCell">
    <xdr:from>
      <xdr:col>7</xdr:col>
      <xdr:colOff>594995</xdr:colOff>
      <xdr:row>273</xdr:row>
      <xdr:rowOff>182880</xdr:rowOff>
    </xdr:from>
    <xdr:to>
      <xdr:col>7</xdr:col>
      <xdr:colOff>872490</xdr:colOff>
      <xdr:row>278</xdr:row>
      <xdr:rowOff>807720</xdr:rowOff>
    </xdr:to>
    <xdr:sp>
      <xdr:nvSpPr>
        <xdr:cNvPr id="2057" name="AutoShape 106" descr="u=3327118725,3352234642&amp;fm=214&amp;gp=0"/>
        <xdr:cNvSpPr>
          <a:spLocks noChangeAspect="1"/>
        </xdr:cNvSpPr>
      </xdr:nvSpPr>
      <xdr:spPr>
        <a:xfrm>
          <a:off x="9519285" y="409700730"/>
          <a:ext cx="277495" cy="1736090"/>
        </a:xfrm>
        <a:prstGeom prst="rect">
          <a:avLst/>
        </a:prstGeom>
        <a:noFill/>
        <a:ln w="9525">
          <a:noFill/>
        </a:ln>
      </xdr:spPr>
    </xdr:sp>
    <xdr:clientData/>
  </xdr:twoCellAnchor>
  <xdr:twoCellAnchor editAs="oneCell">
    <xdr:from>
      <xdr:col>7</xdr:col>
      <xdr:colOff>594995</xdr:colOff>
      <xdr:row>273</xdr:row>
      <xdr:rowOff>182880</xdr:rowOff>
    </xdr:from>
    <xdr:to>
      <xdr:col>7</xdr:col>
      <xdr:colOff>872490</xdr:colOff>
      <xdr:row>278</xdr:row>
      <xdr:rowOff>1301750</xdr:rowOff>
    </xdr:to>
    <xdr:sp>
      <xdr:nvSpPr>
        <xdr:cNvPr id="2058" name="AutoShape 106" descr="u=3327118725,3352234642&amp;fm=214&amp;gp=0"/>
        <xdr:cNvSpPr>
          <a:spLocks noChangeAspect="1"/>
        </xdr:cNvSpPr>
      </xdr:nvSpPr>
      <xdr:spPr>
        <a:xfrm>
          <a:off x="9519285" y="409700730"/>
          <a:ext cx="277495" cy="2230120"/>
        </a:xfrm>
        <a:prstGeom prst="rect">
          <a:avLst/>
        </a:prstGeom>
        <a:noFill/>
        <a:ln w="9525">
          <a:noFill/>
        </a:ln>
      </xdr:spPr>
    </xdr:sp>
    <xdr:clientData/>
  </xdr:twoCellAnchor>
  <xdr:twoCellAnchor editAs="oneCell">
    <xdr:from>
      <xdr:col>7</xdr:col>
      <xdr:colOff>594995</xdr:colOff>
      <xdr:row>285</xdr:row>
      <xdr:rowOff>304800</xdr:rowOff>
    </xdr:from>
    <xdr:to>
      <xdr:col>7</xdr:col>
      <xdr:colOff>872490</xdr:colOff>
      <xdr:row>286</xdr:row>
      <xdr:rowOff>874395</xdr:rowOff>
    </xdr:to>
    <xdr:sp>
      <xdr:nvSpPr>
        <xdr:cNvPr id="2059" name="AutoShape 106" descr="u=3327118725,3352234642&amp;fm=214&amp;gp=0"/>
        <xdr:cNvSpPr>
          <a:spLocks noChangeAspect="1"/>
        </xdr:cNvSpPr>
      </xdr:nvSpPr>
      <xdr:spPr>
        <a:xfrm>
          <a:off x="9519285" y="418650420"/>
          <a:ext cx="277495" cy="2290445"/>
        </a:xfrm>
        <a:prstGeom prst="rect">
          <a:avLst/>
        </a:prstGeom>
        <a:noFill/>
        <a:ln w="9525">
          <a:noFill/>
        </a:ln>
      </xdr:spPr>
    </xdr:sp>
    <xdr:clientData/>
  </xdr:twoCellAnchor>
  <xdr:twoCellAnchor editAs="oneCell">
    <xdr:from>
      <xdr:col>7</xdr:col>
      <xdr:colOff>594995</xdr:colOff>
      <xdr:row>286</xdr:row>
      <xdr:rowOff>267335</xdr:rowOff>
    </xdr:from>
    <xdr:to>
      <xdr:col>7</xdr:col>
      <xdr:colOff>872490</xdr:colOff>
      <xdr:row>286</xdr:row>
      <xdr:rowOff>2103755</xdr:rowOff>
    </xdr:to>
    <xdr:sp>
      <xdr:nvSpPr>
        <xdr:cNvPr id="2060" name="AutoShape 106" descr="u=3327118725,3352234642&amp;fm=214&amp;gp=0"/>
        <xdr:cNvSpPr>
          <a:spLocks noChangeAspect="1"/>
        </xdr:cNvSpPr>
      </xdr:nvSpPr>
      <xdr:spPr>
        <a:xfrm>
          <a:off x="9519285" y="420333805"/>
          <a:ext cx="277495" cy="1836420"/>
        </a:xfrm>
        <a:prstGeom prst="rect">
          <a:avLst/>
        </a:prstGeom>
        <a:noFill/>
        <a:ln w="9525">
          <a:noFill/>
        </a:ln>
      </xdr:spPr>
    </xdr:sp>
    <xdr:clientData/>
  </xdr:twoCellAnchor>
  <xdr:twoCellAnchor editAs="oneCell">
    <xdr:from>
      <xdr:col>7</xdr:col>
      <xdr:colOff>594995</xdr:colOff>
      <xdr:row>286</xdr:row>
      <xdr:rowOff>382905</xdr:rowOff>
    </xdr:from>
    <xdr:to>
      <xdr:col>7</xdr:col>
      <xdr:colOff>872490</xdr:colOff>
      <xdr:row>286</xdr:row>
      <xdr:rowOff>2639695</xdr:rowOff>
    </xdr:to>
    <xdr:sp>
      <xdr:nvSpPr>
        <xdr:cNvPr id="2061" name="AutoShape 106" descr="u=3327118725,3352234642&amp;fm=214&amp;gp=0"/>
        <xdr:cNvSpPr>
          <a:spLocks noChangeAspect="1"/>
        </xdr:cNvSpPr>
      </xdr:nvSpPr>
      <xdr:spPr>
        <a:xfrm>
          <a:off x="9519285" y="420449375"/>
          <a:ext cx="277495" cy="2256790"/>
        </a:xfrm>
        <a:prstGeom prst="rect">
          <a:avLst/>
        </a:prstGeom>
        <a:noFill/>
        <a:ln w="9525">
          <a:noFill/>
        </a:ln>
      </xdr:spPr>
    </xdr:sp>
    <xdr:clientData/>
  </xdr:twoCellAnchor>
  <xdr:twoCellAnchor editAs="oneCell">
    <xdr:from>
      <xdr:col>7</xdr:col>
      <xdr:colOff>594995</xdr:colOff>
      <xdr:row>291</xdr:row>
      <xdr:rowOff>379730</xdr:rowOff>
    </xdr:from>
    <xdr:to>
      <xdr:col>7</xdr:col>
      <xdr:colOff>872490</xdr:colOff>
      <xdr:row>292</xdr:row>
      <xdr:rowOff>1083945</xdr:rowOff>
    </xdr:to>
    <xdr:sp>
      <xdr:nvSpPr>
        <xdr:cNvPr id="2062" name="AutoShape 106" descr="u=3327118725,3352234642&amp;fm=214&amp;gp=0"/>
        <xdr:cNvSpPr>
          <a:spLocks noChangeAspect="1"/>
        </xdr:cNvSpPr>
      </xdr:nvSpPr>
      <xdr:spPr>
        <a:xfrm>
          <a:off x="9519285" y="428492920"/>
          <a:ext cx="277495" cy="2476500"/>
        </a:xfrm>
        <a:prstGeom prst="rect">
          <a:avLst/>
        </a:prstGeom>
        <a:noFill/>
        <a:ln w="9525">
          <a:noFill/>
        </a:ln>
      </xdr:spPr>
    </xdr:sp>
    <xdr:clientData/>
  </xdr:twoCellAnchor>
  <xdr:twoCellAnchor editAs="oneCell">
    <xdr:from>
      <xdr:col>7</xdr:col>
      <xdr:colOff>594995</xdr:colOff>
      <xdr:row>292</xdr:row>
      <xdr:rowOff>266065</xdr:rowOff>
    </xdr:from>
    <xdr:to>
      <xdr:col>7</xdr:col>
      <xdr:colOff>872490</xdr:colOff>
      <xdr:row>293</xdr:row>
      <xdr:rowOff>383540</xdr:rowOff>
    </xdr:to>
    <xdr:sp>
      <xdr:nvSpPr>
        <xdr:cNvPr id="2063" name="AutoShape 106" descr="u=3327118725,3352234642&amp;fm=214&amp;gp=0"/>
        <xdr:cNvSpPr>
          <a:spLocks noChangeAspect="1"/>
        </xdr:cNvSpPr>
      </xdr:nvSpPr>
      <xdr:spPr>
        <a:xfrm>
          <a:off x="9519285" y="430151540"/>
          <a:ext cx="277495" cy="1889760"/>
        </a:xfrm>
        <a:prstGeom prst="rect">
          <a:avLst/>
        </a:prstGeom>
        <a:noFill/>
        <a:ln w="9525">
          <a:noFill/>
        </a:ln>
      </xdr:spPr>
    </xdr:sp>
    <xdr:clientData/>
  </xdr:twoCellAnchor>
  <xdr:twoCellAnchor editAs="oneCell">
    <xdr:from>
      <xdr:col>7</xdr:col>
      <xdr:colOff>594995</xdr:colOff>
      <xdr:row>292</xdr:row>
      <xdr:rowOff>384810</xdr:rowOff>
    </xdr:from>
    <xdr:to>
      <xdr:col>7</xdr:col>
      <xdr:colOff>872490</xdr:colOff>
      <xdr:row>294</xdr:row>
      <xdr:rowOff>685800</xdr:rowOff>
    </xdr:to>
    <xdr:sp>
      <xdr:nvSpPr>
        <xdr:cNvPr id="2064" name="AutoShape 106" descr="u=3327118725,3352234642&amp;fm=214&amp;gp=0"/>
        <xdr:cNvSpPr>
          <a:spLocks noChangeAspect="1"/>
        </xdr:cNvSpPr>
      </xdr:nvSpPr>
      <xdr:spPr>
        <a:xfrm>
          <a:off x="9519285" y="430270285"/>
          <a:ext cx="277495" cy="2555875"/>
        </a:xfrm>
        <a:prstGeom prst="rect">
          <a:avLst/>
        </a:prstGeom>
        <a:noFill/>
        <a:ln w="9525">
          <a:noFill/>
        </a:ln>
      </xdr:spPr>
    </xdr:sp>
    <xdr:clientData/>
  </xdr:twoCellAnchor>
  <xdr:twoCellAnchor editAs="oneCell">
    <xdr:from>
      <xdr:col>7</xdr:col>
      <xdr:colOff>594995</xdr:colOff>
      <xdr:row>298</xdr:row>
      <xdr:rowOff>379730</xdr:rowOff>
    </xdr:from>
    <xdr:to>
      <xdr:col>7</xdr:col>
      <xdr:colOff>872490</xdr:colOff>
      <xdr:row>300</xdr:row>
      <xdr:rowOff>906145</xdr:rowOff>
    </xdr:to>
    <xdr:sp>
      <xdr:nvSpPr>
        <xdr:cNvPr id="2065" name="AutoShape 106" descr="u=3327118725,3352234642&amp;fm=214&amp;gp=0"/>
        <xdr:cNvSpPr>
          <a:spLocks noChangeAspect="1"/>
        </xdr:cNvSpPr>
      </xdr:nvSpPr>
      <xdr:spPr>
        <a:xfrm>
          <a:off x="9519285" y="439082180"/>
          <a:ext cx="277495" cy="2596515"/>
        </a:xfrm>
        <a:prstGeom prst="rect">
          <a:avLst/>
        </a:prstGeom>
        <a:noFill/>
        <a:ln w="9525">
          <a:noFill/>
        </a:ln>
      </xdr:spPr>
    </xdr:sp>
    <xdr:clientData/>
  </xdr:twoCellAnchor>
  <xdr:twoCellAnchor editAs="oneCell">
    <xdr:from>
      <xdr:col>7</xdr:col>
      <xdr:colOff>594995</xdr:colOff>
      <xdr:row>299</xdr:row>
      <xdr:rowOff>260985</xdr:rowOff>
    </xdr:from>
    <xdr:to>
      <xdr:col>7</xdr:col>
      <xdr:colOff>872490</xdr:colOff>
      <xdr:row>301</xdr:row>
      <xdr:rowOff>23495</xdr:rowOff>
    </xdr:to>
    <xdr:sp>
      <xdr:nvSpPr>
        <xdr:cNvPr id="2066" name="AutoShape 106" descr="u=3327118725,3352234642&amp;fm=214&amp;gp=0"/>
        <xdr:cNvSpPr>
          <a:spLocks noChangeAspect="1"/>
        </xdr:cNvSpPr>
      </xdr:nvSpPr>
      <xdr:spPr>
        <a:xfrm>
          <a:off x="9519285" y="440741435"/>
          <a:ext cx="277495" cy="1826895"/>
        </a:xfrm>
        <a:prstGeom prst="rect">
          <a:avLst/>
        </a:prstGeom>
        <a:noFill/>
        <a:ln w="9525">
          <a:noFill/>
        </a:ln>
      </xdr:spPr>
    </xdr:sp>
    <xdr:clientData/>
  </xdr:twoCellAnchor>
  <xdr:twoCellAnchor editAs="oneCell">
    <xdr:from>
      <xdr:col>7</xdr:col>
      <xdr:colOff>594995</xdr:colOff>
      <xdr:row>299</xdr:row>
      <xdr:rowOff>292100</xdr:rowOff>
    </xdr:from>
    <xdr:to>
      <xdr:col>7</xdr:col>
      <xdr:colOff>872490</xdr:colOff>
      <xdr:row>301</xdr:row>
      <xdr:rowOff>583565</xdr:rowOff>
    </xdr:to>
    <xdr:sp>
      <xdr:nvSpPr>
        <xdr:cNvPr id="2067" name="AutoShape 106" descr="u=3327118725,3352234642&amp;fm=214&amp;gp=0"/>
        <xdr:cNvSpPr>
          <a:spLocks noChangeAspect="1"/>
        </xdr:cNvSpPr>
      </xdr:nvSpPr>
      <xdr:spPr>
        <a:xfrm>
          <a:off x="9519285" y="440772550"/>
          <a:ext cx="277495" cy="2355850"/>
        </a:xfrm>
        <a:prstGeom prst="rect">
          <a:avLst/>
        </a:prstGeom>
        <a:noFill/>
        <a:ln w="9525">
          <a:noFill/>
        </a:ln>
      </xdr:spPr>
    </xdr:sp>
    <xdr:clientData/>
  </xdr:twoCellAnchor>
  <xdr:twoCellAnchor editAs="oneCell">
    <xdr:from>
      <xdr:col>7</xdr:col>
      <xdr:colOff>594995</xdr:colOff>
      <xdr:row>267</xdr:row>
      <xdr:rowOff>268605</xdr:rowOff>
    </xdr:from>
    <xdr:to>
      <xdr:col>7</xdr:col>
      <xdr:colOff>872490</xdr:colOff>
      <xdr:row>268</xdr:row>
      <xdr:rowOff>793115</xdr:rowOff>
    </xdr:to>
    <xdr:sp>
      <xdr:nvSpPr>
        <xdr:cNvPr id="2068" name="AutoShape 106" descr="u=3327118725,3352234642&amp;fm=214&amp;gp=0"/>
        <xdr:cNvSpPr>
          <a:spLocks noChangeAspect="1"/>
        </xdr:cNvSpPr>
      </xdr:nvSpPr>
      <xdr:spPr>
        <a:xfrm>
          <a:off x="9519285" y="403355175"/>
          <a:ext cx="277495" cy="2302510"/>
        </a:xfrm>
        <a:prstGeom prst="rect">
          <a:avLst/>
        </a:prstGeom>
        <a:noFill/>
        <a:ln w="9525">
          <a:noFill/>
        </a:ln>
      </xdr:spPr>
    </xdr:sp>
    <xdr:clientData/>
  </xdr:twoCellAnchor>
  <xdr:twoCellAnchor editAs="oneCell">
    <xdr:from>
      <xdr:col>7</xdr:col>
      <xdr:colOff>594995</xdr:colOff>
      <xdr:row>270</xdr:row>
      <xdr:rowOff>182880</xdr:rowOff>
    </xdr:from>
    <xdr:to>
      <xdr:col>7</xdr:col>
      <xdr:colOff>872490</xdr:colOff>
      <xdr:row>273</xdr:row>
      <xdr:rowOff>185420</xdr:rowOff>
    </xdr:to>
    <xdr:sp>
      <xdr:nvSpPr>
        <xdr:cNvPr id="2069" name="AutoShape 106" descr="u=3327118725,3352234642&amp;fm=214&amp;gp=0"/>
        <xdr:cNvSpPr>
          <a:spLocks noChangeAspect="1"/>
        </xdr:cNvSpPr>
      </xdr:nvSpPr>
      <xdr:spPr>
        <a:xfrm>
          <a:off x="9519285" y="407708735"/>
          <a:ext cx="277495" cy="1994535"/>
        </a:xfrm>
        <a:prstGeom prst="rect">
          <a:avLst/>
        </a:prstGeom>
        <a:noFill/>
        <a:ln w="9525">
          <a:noFill/>
        </a:ln>
      </xdr:spPr>
    </xdr:sp>
    <xdr:clientData/>
  </xdr:twoCellAnchor>
  <xdr:twoCellAnchor editAs="oneCell">
    <xdr:from>
      <xdr:col>7</xdr:col>
      <xdr:colOff>594995</xdr:colOff>
      <xdr:row>269</xdr:row>
      <xdr:rowOff>266700</xdr:rowOff>
    </xdr:from>
    <xdr:to>
      <xdr:col>7</xdr:col>
      <xdr:colOff>872490</xdr:colOff>
      <xdr:row>272</xdr:row>
      <xdr:rowOff>217170</xdr:rowOff>
    </xdr:to>
    <xdr:sp>
      <xdr:nvSpPr>
        <xdr:cNvPr id="2070" name="AutoShape 106" descr="u=3327118725,3352234642&amp;fm=214&amp;gp=0"/>
        <xdr:cNvSpPr>
          <a:spLocks noChangeAspect="1"/>
        </xdr:cNvSpPr>
      </xdr:nvSpPr>
      <xdr:spPr>
        <a:xfrm>
          <a:off x="9519285" y="406020270"/>
          <a:ext cx="277495" cy="2167255"/>
        </a:xfrm>
        <a:prstGeom prst="rect">
          <a:avLst/>
        </a:prstGeom>
        <a:noFill/>
        <a:ln w="9525">
          <a:noFill/>
        </a:ln>
      </xdr:spPr>
    </xdr:sp>
    <xdr:clientData/>
  </xdr:twoCellAnchor>
  <xdr:twoCellAnchor editAs="oneCell">
    <xdr:from>
      <xdr:col>7</xdr:col>
      <xdr:colOff>594995</xdr:colOff>
      <xdr:row>296</xdr:row>
      <xdr:rowOff>292100</xdr:rowOff>
    </xdr:from>
    <xdr:to>
      <xdr:col>7</xdr:col>
      <xdr:colOff>872490</xdr:colOff>
      <xdr:row>298</xdr:row>
      <xdr:rowOff>833755</xdr:rowOff>
    </xdr:to>
    <xdr:sp>
      <xdr:nvSpPr>
        <xdr:cNvPr id="2071" name="AutoShape 106" descr="u=3327118725,3352234642&amp;fm=214&amp;gp=0"/>
        <xdr:cNvSpPr>
          <a:spLocks noChangeAspect="1"/>
        </xdr:cNvSpPr>
      </xdr:nvSpPr>
      <xdr:spPr>
        <a:xfrm>
          <a:off x="9519285" y="436993030"/>
          <a:ext cx="277495" cy="2543175"/>
        </a:xfrm>
        <a:prstGeom prst="rect">
          <a:avLst/>
        </a:prstGeom>
        <a:noFill/>
        <a:ln w="9525">
          <a:noFill/>
        </a:ln>
      </xdr:spPr>
    </xdr:sp>
    <xdr:clientData/>
  </xdr:twoCellAnchor>
  <xdr:twoCellAnchor editAs="oneCell">
    <xdr:from>
      <xdr:col>7</xdr:col>
      <xdr:colOff>594995</xdr:colOff>
      <xdr:row>296</xdr:row>
      <xdr:rowOff>266700</xdr:rowOff>
    </xdr:from>
    <xdr:to>
      <xdr:col>7</xdr:col>
      <xdr:colOff>872490</xdr:colOff>
      <xdr:row>298</xdr:row>
      <xdr:rowOff>720090</xdr:rowOff>
    </xdr:to>
    <xdr:sp>
      <xdr:nvSpPr>
        <xdr:cNvPr id="2072" name="AutoShape 106" descr="u=3327118725,3352234642&amp;fm=214&amp;gp=0"/>
        <xdr:cNvSpPr>
          <a:spLocks noChangeAspect="1"/>
        </xdr:cNvSpPr>
      </xdr:nvSpPr>
      <xdr:spPr>
        <a:xfrm>
          <a:off x="9519285" y="436967630"/>
          <a:ext cx="277495" cy="2454910"/>
        </a:xfrm>
        <a:prstGeom prst="rect">
          <a:avLst/>
        </a:prstGeom>
        <a:noFill/>
        <a:ln w="9525">
          <a:noFill/>
        </a:ln>
      </xdr:spPr>
    </xdr:sp>
    <xdr:clientData/>
  </xdr:twoCellAnchor>
  <xdr:twoCellAnchor editAs="oneCell">
    <xdr:from>
      <xdr:col>7</xdr:col>
      <xdr:colOff>594995</xdr:colOff>
      <xdr:row>296</xdr:row>
      <xdr:rowOff>266700</xdr:rowOff>
    </xdr:from>
    <xdr:to>
      <xdr:col>7</xdr:col>
      <xdr:colOff>872490</xdr:colOff>
      <xdr:row>298</xdr:row>
      <xdr:rowOff>720090</xdr:rowOff>
    </xdr:to>
    <xdr:sp>
      <xdr:nvSpPr>
        <xdr:cNvPr id="2073" name="AutoShape 106" descr="u=3327118725,3352234642&amp;fm=214&amp;gp=0"/>
        <xdr:cNvSpPr>
          <a:spLocks noChangeAspect="1"/>
        </xdr:cNvSpPr>
      </xdr:nvSpPr>
      <xdr:spPr>
        <a:xfrm>
          <a:off x="9519285" y="436967630"/>
          <a:ext cx="277495" cy="2454910"/>
        </a:xfrm>
        <a:prstGeom prst="rect">
          <a:avLst/>
        </a:prstGeom>
        <a:noFill/>
        <a:ln w="9525">
          <a:noFill/>
        </a:ln>
      </xdr:spPr>
    </xdr:sp>
    <xdr:clientData/>
  </xdr:twoCellAnchor>
  <xdr:twoCellAnchor editAs="oneCell">
    <xdr:from>
      <xdr:col>7</xdr:col>
      <xdr:colOff>594995</xdr:colOff>
      <xdr:row>292</xdr:row>
      <xdr:rowOff>182880</xdr:rowOff>
    </xdr:from>
    <xdr:to>
      <xdr:col>7</xdr:col>
      <xdr:colOff>872490</xdr:colOff>
      <xdr:row>294</xdr:row>
      <xdr:rowOff>97790</xdr:rowOff>
    </xdr:to>
    <xdr:sp>
      <xdr:nvSpPr>
        <xdr:cNvPr id="2074" name="AutoShape 106" descr="u=3327118725,3352234642&amp;fm=214&amp;gp=0"/>
        <xdr:cNvSpPr>
          <a:spLocks noChangeAspect="1"/>
        </xdr:cNvSpPr>
      </xdr:nvSpPr>
      <xdr:spPr>
        <a:xfrm>
          <a:off x="9519285" y="430068355"/>
          <a:ext cx="277495" cy="2169795"/>
        </a:xfrm>
        <a:prstGeom prst="rect">
          <a:avLst/>
        </a:prstGeom>
        <a:noFill/>
        <a:ln w="9525">
          <a:noFill/>
        </a:ln>
      </xdr:spPr>
    </xdr:sp>
    <xdr:clientData/>
  </xdr:twoCellAnchor>
  <xdr:twoCellAnchor editAs="oneCell">
    <xdr:from>
      <xdr:col>7</xdr:col>
      <xdr:colOff>594995</xdr:colOff>
      <xdr:row>302</xdr:row>
      <xdr:rowOff>268605</xdr:rowOff>
    </xdr:from>
    <xdr:to>
      <xdr:col>7</xdr:col>
      <xdr:colOff>872490</xdr:colOff>
      <xdr:row>303</xdr:row>
      <xdr:rowOff>999490</xdr:rowOff>
    </xdr:to>
    <xdr:sp>
      <xdr:nvSpPr>
        <xdr:cNvPr id="2075" name="AutoShape 106" descr="u=3327118725,3352234642&amp;fm=214&amp;gp=0"/>
        <xdr:cNvSpPr>
          <a:spLocks noChangeAspect="1"/>
        </xdr:cNvSpPr>
      </xdr:nvSpPr>
      <xdr:spPr>
        <a:xfrm>
          <a:off x="9519285" y="444585725"/>
          <a:ext cx="277495" cy="2451735"/>
        </a:xfrm>
        <a:prstGeom prst="rect">
          <a:avLst/>
        </a:prstGeom>
        <a:noFill/>
        <a:ln w="9525">
          <a:noFill/>
        </a:ln>
      </xdr:spPr>
    </xdr:sp>
    <xdr:clientData/>
  </xdr:twoCellAnchor>
  <xdr:twoCellAnchor editAs="oneCell">
    <xdr:from>
      <xdr:col>7</xdr:col>
      <xdr:colOff>594995</xdr:colOff>
      <xdr:row>289</xdr:row>
      <xdr:rowOff>266700</xdr:rowOff>
    </xdr:from>
    <xdr:to>
      <xdr:col>7</xdr:col>
      <xdr:colOff>872490</xdr:colOff>
      <xdr:row>290</xdr:row>
      <xdr:rowOff>892175</xdr:rowOff>
    </xdr:to>
    <xdr:sp>
      <xdr:nvSpPr>
        <xdr:cNvPr id="2076" name="AutoShape 106" descr="u=3327118725,3352234642&amp;fm=214&amp;gp=0"/>
        <xdr:cNvSpPr>
          <a:spLocks noChangeAspect="1"/>
        </xdr:cNvSpPr>
      </xdr:nvSpPr>
      <xdr:spPr>
        <a:xfrm>
          <a:off x="9519285" y="424835320"/>
          <a:ext cx="277495" cy="2397760"/>
        </a:xfrm>
        <a:prstGeom prst="rect">
          <a:avLst/>
        </a:prstGeom>
        <a:noFill/>
        <a:ln w="9525">
          <a:noFill/>
        </a:ln>
      </xdr:spPr>
    </xdr:sp>
    <xdr:clientData/>
  </xdr:twoCellAnchor>
  <xdr:twoCellAnchor editAs="oneCell">
    <xdr:from>
      <xdr:col>7</xdr:col>
      <xdr:colOff>594995</xdr:colOff>
      <xdr:row>290</xdr:row>
      <xdr:rowOff>266065</xdr:rowOff>
    </xdr:from>
    <xdr:to>
      <xdr:col>7</xdr:col>
      <xdr:colOff>872490</xdr:colOff>
      <xdr:row>291</xdr:row>
      <xdr:rowOff>542290</xdr:rowOff>
    </xdr:to>
    <xdr:sp>
      <xdr:nvSpPr>
        <xdr:cNvPr id="2077" name="AutoShape 106" descr="u=3327118725,3352234642&amp;fm=214&amp;gp=0"/>
        <xdr:cNvSpPr>
          <a:spLocks noChangeAspect="1"/>
        </xdr:cNvSpPr>
      </xdr:nvSpPr>
      <xdr:spPr>
        <a:xfrm>
          <a:off x="9519285" y="426606970"/>
          <a:ext cx="277495" cy="2048510"/>
        </a:xfrm>
        <a:prstGeom prst="rect">
          <a:avLst/>
        </a:prstGeom>
        <a:noFill/>
        <a:ln w="9525">
          <a:noFill/>
        </a:ln>
      </xdr:spPr>
    </xdr:sp>
    <xdr:clientData/>
  </xdr:twoCellAnchor>
  <xdr:twoCellAnchor editAs="oneCell">
    <xdr:from>
      <xdr:col>7</xdr:col>
      <xdr:colOff>594995</xdr:colOff>
      <xdr:row>290</xdr:row>
      <xdr:rowOff>377825</xdr:rowOff>
    </xdr:from>
    <xdr:to>
      <xdr:col>7</xdr:col>
      <xdr:colOff>872490</xdr:colOff>
      <xdr:row>291</xdr:row>
      <xdr:rowOff>1456690</xdr:rowOff>
    </xdr:to>
    <xdr:sp>
      <xdr:nvSpPr>
        <xdr:cNvPr id="2078" name="AutoShape 106" descr="u=3327118725,3352234642&amp;fm=214&amp;gp=0"/>
        <xdr:cNvSpPr>
          <a:spLocks noChangeAspect="1"/>
        </xdr:cNvSpPr>
      </xdr:nvSpPr>
      <xdr:spPr>
        <a:xfrm>
          <a:off x="9519285" y="426718730"/>
          <a:ext cx="277495" cy="2851150"/>
        </a:xfrm>
        <a:prstGeom prst="rect">
          <a:avLst/>
        </a:prstGeom>
        <a:noFill/>
        <a:ln w="9525">
          <a:noFill/>
        </a:ln>
      </xdr:spPr>
    </xdr:sp>
    <xdr:clientData/>
  </xdr:twoCellAnchor>
  <xdr:twoCellAnchor editAs="oneCell">
    <xdr:from>
      <xdr:col>7</xdr:col>
      <xdr:colOff>594995</xdr:colOff>
      <xdr:row>302</xdr:row>
      <xdr:rowOff>304800</xdr:rowOff>
    </xdr:from>
    <xdr:to>
      <xdr:col>7</xdr:col>
      <xdr:colOff>872490</xdr:colOff>
      <xdr:row>303</xdr:row>
      <xdr:rowOff>1254125</xdr:rowOff>
    </xdr:to>
    <xdr:sp>
      <xdr:nvSpPr>
        <xdr:cNvPr id="2079" name="AutoShape 106" descr="u=3327118725,3352234642&amp;fm=214&amp;gp=0"/>
        <xdr:cNvSpPr>
          <a:spLocks noChangeAspect="1"/>
        </xdr:cNvSpPr>
      </xdr:nvSpPr>
      <xdr:spPr>
        <a:xfrm>
          <a:off x="9519285" y="444621920"/>
          <a:ext cx="277495" cy="2670175"/>
        </a:xfrm>
        <a:prstGeom prst="rect">
          <a:avLst/>
        </a:prstGeom>
        <a:noFill/>
        <a:ln w="9525">
          <a:noFill/>
        </a:ln>
      </xdr:spPr>
    </xdr:sp>
    <xdr:clientData/>
  </xdr:twoCellAnchor>
  <xdr:twoCellAnchor editAs="oneCell">
    <xdr:from>
      <xdr:col>7</xdr:col>
      <xdr:colOff>594995</xdr:colOff>
      <xdr:row>303</xdr:row>
      <xdr:rowOff>267335</xdr:rowOff>
    </xdr:from>
    <xdr:to>
      <xdr:col>7</xdr:col>
      <xdr:colOff>872490</xdr:colOff>
      <xdr:row>304</xdr:row>
      <xdr:rowOff>967740</xdr:rowOff>
    </xdr:to>
    <xdr:sp>
      <xdr:nvSpPr>
        <xdr:cNvPr id="2080" name="AutoShape 106" descr="u=3327118725,3352234642&amp;fm=214&amp;gp=0"/>
        <xdr:cNvSpPr>
          <a:spLocks noChangeAspect="1"/>
        </xdr:cNvSpPr>
      </xdr:nvSpPr>
      <xdr:spPr>
        <a:xfrm>
          <a:off x="9519285" y="446305305"/>
          <a:ext cx="277495" cy="2046605"/>
        </a:xfrm>
        <a:prstGeom prst="rect">
          <a:avLst/>
        </a:prstGeom>
        <a:noFill/>
        <a:ln w="9525">
          <a:noFill/>
        </a:ln>
      </xdr:spPr>
    </xdr:sp>
    <xdr:clientData/>
  </xdr:twoCellAnchor>
  <xdr:twoCellAnchor editAs="oneCell">
    <xdr:from>
      <xdr:col>7</xdr:col>
      <xdr:colOff>594995</xdr:colOff>
      <xdr:row>303</xdr:row>
      <xdr:rowOff>382905</xdr:rowOff>
    </xdr:from>
    <xdr:to>
      <xdr:col>7</xdr:col>
      <xdr:colOff>872490</xdr:colOff>
      <xdr:row>304</xdr:row>
      <xdr:rowOff>1797050</xdr:rowOff>
    </xdr:to>
    <xdr:sp>
      <xdr:nvSpPr>
        <xdr:cNvPr id="2081" name="AutoShape 106" descr="u=3327118725,3352234642&amp;fm=214&amp;gp=0"/>
        <xdr:cNvSpPr>
          <a:spLocks noChangeAspect="1"/>
        </xdr:cNvSpPr>
      </xdr:nvSpPr>
      <xdr:spPr>
        <a:xfrm>
          <a:off x="9519285" y="446420875"/>
          <a:ext cx="277495" cy="2760345"/>
        </a:xfrm>
        <a:prstGeom prst="rect">
          <a:avLst/>
        </a:prstGeom>
        <a:noFill/>
        <a:ln w="9525">
          <a:noFill/>
        </a:ln>
      </xdr:spPr>
    </xdr:sp>
    <xdr:clientData/>
  </xdr:twoCellAnchor>
  <xdr:twoCellAnchor editAs="oneCell">
    <xdr:from>
      <xdr:col>7</xdr:col>
      <xdr:colOff>594995</xdr:colOff>
      <xdr:row>284</xdr:row>
      <xdr:rowOff>268605</xdr:rowOff>
    </xdr:from>
    <xdr:to>
      <xdr:col>7</xdr:col>
      <xdr:colOff>872490</xdr:colOff>
      <xdr:row>285</xdr:row>
      <xdr:rowOff>847725</xdr:rowOff>
    </xdr:to>
    <xdr:sp>
      <xdr:nvSpPr>
        <xdr:cNvPr id="2082" name="AutoShape 106" descr="u=3327118725,3352234642&amp;fm=214&amp;gp=0"/>
        <xdr:cNvSpPr>
          <a:spLocks noChangeAspect="1"/>
        </xdr:cNvSpPr>
      </xdr:nvSpPr>
      <xdr:spPr>
        <a:xfrm>
          <a:off x="9519285" y="416841940"/>
          <a:ext cx="277495" cy="2351405"/>
        </a:xfrm>
        <a:prstGeom prst="rect">
          <a:avLst/>
        </a:prstGeom>
        <a:noFill/>
        <a:ln w="9525">
          <a:noFill/>
        </a:ln>
      </xdr:spPr>
    </xdr:sp>
    <xdr:clientData/>
  </xdr:twoCellAnchor>
  <xdr:twoCellAnchor editAs="oneCell">
    <xdr:from>
      <xdr:col>7</xdr:col>
      <xdr:colOff>594995</xdr:colOff>
      <xdr:row>287</xdr:row>
      <xdr:rowOff>267970</xdr:rowOff>
    </xdr:from>
    <xdr:to>
      <xdr:col>7</xdr:col>
      <xdr:colOff>872490</xdr:colOff>
      <xdr:row>289</xdr:row>
      <xdr:rowOff>1056640</xdr:rowOff>
    </xdr:to>
    <xdr:sp>
      <xdr:nvSpPr>
        <xdr:cNvPr id="2083" name="AutoShape 106" descr="u=3327118725,3352234642&amp;fm=214&amp;gp=0"/>
        <xdr:cNvSpPr>
          <a:spLocks noChangeAspect="1"/>
        </xdr:cNvSpPr>
      </xdr:nvSpPr>
      <xdr:spPr>
        <a:xfrm>
          <a:off x="9519285" y="423280840"/>
          <a:ext cx="277495" cy="2344420"/>
        </a:xfrm>
        <a:prstGeom prst="rect">
          <a:avLst/>
        </a:prstGeom>
        <a:noFill/>
        <a:ln w="9525">
          <a:noFill/>
        </a:ln>
      </xdr:spPr>
    </xdr:sp>
    <xdr:clientData/>
  </xdr:twoCellAnchor>
  <xdr:twoCellAnchor editAs="oneCell">
    <xdr:from>
      <xdr:col>7</xdr:col>
      <xdr:colOff>594995</xdr:colOff>
      <xdr:row>286</xdr:row>
      <xdr:rowOff>266700</xdr:rowOff>
    </xdr:from>
    <xdr:to>
      <xdr:col>7</xdr:col>
      <xdr:colOff>872490</xdr:colOff>
      <xdr:row>286</xdr:row>
      <xdr:rowOff>2555875</xdr:rowOff>
    </xdr:to>
    <xdr:sp>
      <xdr:nvSpPr>
        <xdr:cNvPr id="2084" name="AutoShape 106" descr="u=3327118725,3352234642&amp;fm=214&amp;gp=0"/>
        <xdr:cNvSpPr>
          <a:spLocks noChangeAspect="1"/>
        </xdr:cNvSpPr>
      </xdr:nvSpPr>
      <xdr:spPr>
        <a:xfrm>
          <a:off x="9519285" y="420333170"/>
          <a:ext cx="277495" cy="2289175"/>
        </a:xfrm>
        <a:prstGeom prst="rect">
          <a:avLst/>
        </a:prstGeom>
        <a:noFill/>
        <a:ln w="9525">
          <a:noFill/>
        </a:ln>
      </xdr:spPr>
    </xdr:sp>
    <xdr:clientData/>
  </xdr:twoCellAnchor>
  <xdr:twoCellAnchor editAs="oneCell">
    <xdr:from>
      <xdr:col>7</xdr:col>
      <xdr:colOff>594995</xdr:colOff>
      <xdr:row>301</xdr:row>
      <xdr:rowOff>544195</xdr:rowOff>
    </xdr:from>
    <xdr:to>
      <xdr:col>7</xdr:col>
      <xdr:colOff>872490</xdr:colOff>
      <xdr:row>302</xdr:row>
      <xdr:rowOff>1300480</xdr:rowOff>
    </xdr:to>
    <xdr:sp>
      <xdr:nvSpPr>
        <xdr:cNvPr id="2085" name="AutoShape 106" descr="u=3327118725,3352234642&amp;fm=214&amp;gp=0"/>
        <xdr:cNvSpPr>
          <a:spLocks noChangeAspect="1"/>
        </xdr:cNvSpPr>
      </xdr:nvSpPr>
      <xdr:spPr>
        <a:xfrm>
          <a:off x="9519285" y="443089030"/>
          <a:ext cx="277495" cy="2528570"/>
        </a:xfrm>
        <a:prstGeom prst="rect">
          <a:avLst/>
        </a:prstGeom>
        <a:noFill/>
        <a:ln w="9525">
          <a:noFill/>
        </a:ln>
      </xdr:spPr>
    </xdr:sp>
    <xdr:clientData/>
  </xdr:twoCellAnchor>
  <xdr:twoCellAnchor editAs="oneCell">
    <xdr:from>
      <xdr:col>7</xdr:col>
      <xdr:colOff>594995</xdr:colOff>
      <xdr:row>301</xdr:row>
      <xdr:rowOff>266700</xdr:rowOff>
    </xdr:from>
    <xdr:to>
      <xdr:col>7</xdr:col>
      <xdr:colOff>872490</xdr:colOff>
      <xdr:row>302</xdr:row>
      <xdr:rowOff>601345</xdr:rowOff>
    </xdr:to>
    <xdr:sp>
      <xdr:nvSpPr>
        <xdr:cNvPr id="2086" name="AutoShape 106" descr="u=3327118725,3352234642&amp;fm=214&amp;gp=0"/>
        <xdr:cNvSpPr>
          <a:spLocks noChangeAspect="1"/>
        </xdr:cNvSpPr>
      </xdr:nvSpPr>
      <xdr:spPr>
        <a:xfrm>
          <a:off x="9519285" y="442811535"/>
          <a:ext cx="277495" cy="2106930"/>
        </a:xfrm>
        <a:prstGeom prst="rect">
          <a:avLst/>
        </a:prstGeom>
        <a:noFill/>
        <a:ln w="9525">
          <a:noFill/>
        </a:ln>
      </xdr:spPr>
    </xdr:sp>
    <xdr:clientData/>
  </xdr:twoCellAnchor>
  <xdr:twoCellAnchor editAs="oneCell">
    <xdr:from>
      <xdr:col>7</xdr:col>
      <xdr:colOff>594995</xdr:colOff>
      <xdr:row>301</xdr:row>
      <xdr:rowOff>266700</xdr:rowOff>
    </xdr:from>
    <xdr:to>
      <xdr:col>7</xdr:col>
      <xdr:colOff>872490</xdr:colOff>
      <xdr:row>302</xdr:row>
      <xdr:rowOff>601345</xdr:rowOff>
    </xdr:to>
    <xdr:sp>
      <xdr:nvSpPr>
        <xdr:cNvPr id="2087" name="AutoShape 106" descr="u=3327118725,3352234642&amp;fm=214&amp;gp=0"/>
        <xdr:cNvSpPr>
          <a:spLocks noChangeAspect="1"/>
        </xdr:cNvSpPr>
      </xdr:nvSpPr>
      <xdr:spPr>
        <a:xfrm>
          <a:off x="9519285" y="442811535"/>
          <a:ext cx="277495" cy="2106930"/>
        </a:xfrm>
        <a:prstGeom prst="rect">
          <a:avLst/>
        </a:prstGeom>
        <a:noFill/>
        <a:ln w="9525">
          <a:noFill/>
        </a:ln>
      </xdr:spPr>
    </xdr:sp>
    <xdr:clientData/>
  </xdr:twoCellAnchor>
  <xdr:twoCellAnchor editAs="oneCell">
    <xdr:from>
      <xdr:col>7</xdr:col>
      <xdr:colOff>594995</xdr:colOff>
      <xdr:row>319</xdr:row>
      <xdr:rowOff>266700</xdr:rowOff>
    </xdr:from>
    <xdr:to>
      <xdr:col>7</xdr:col>
      <xdr:colOff>872490</xdr:colOff>
      <xdr:row>320</xdr:row>
      <xdr:rowOff>705485</xdr:rowOff>
    </xdr:to>
    <xdr:sp>
      <xdr:nvSpPr>
        <xdr:cNvPr id="2088" name="AutoShape 106" descr="u=3327118725,3352234642&amp;fm=214&amp;gp=0"/>
        <xdr:cNvSpPr>
          <a:spLocks noChangeAspect="1"/>
        </xdr:cNvSpPr>
      </xdr:nvSpPr>
      <xdr:spPr>
        <a:xfrm>
          <a:off x="9519285" y="470496265"/>
          <a:ext cx="277495" cy="2211070"/>
        </a:xfrm>
        <a:prstGeom prst="rect">
          <a:avLst/>
        </a:prstGeom>
        <a:noFill/>
        <a:ln w="9525">
          <a:noFill/>
        </a:ln>
      </xdr:spPr>
    </xdr:sp>
    <xdr:clientData/>
  </xdr:twoCellAnchor>
  <xdr:twoCellAnchor editAs="oneCell">
    <xdr:from>
      <xdr:col>7</xdr:col>
      <xdr:colOff>594995</xdr:colOff>
      <xdr:row>297</xdr:row>
      <xdr:rowOff>182880</xdr:rowOff>
    </xdr:from>
    <xdr:to>
      <xdr:col>7</xdr:col>
      <xdr:colOff>872490</xdr:colOff>
      <xdr:row>298</xdr:row>
      <xdr:rowOff>744855</xdr:rowOff>
    </xdr:to>
    <xdr:sp>
      <xdr:nvSpPr>
        <xdr:cNvPr id="2089" name="AutoShape 106" descr="u=3327118725,3352234642&amp;fm=214&amp;gp=0"/>
        <xdr:cNvSpPr>
          <a:spLocks noChangeAspect="1"/>
        </xdr:cNvSpPr>
      </xdr:nvSpPr>
      <xdr:spPr>
        <a:xfrm>
          <a:off x="9519285" y="437328310"/>
          <a:ext cx="277495" cy="2118995"/>
        </a:xfrm>
        <a:prstGeom prst="rect">
          <a:avLst/>
        </a:prstGeom>
        <a:noFill/>
        <a:ln w="9525">
          <a:noFill/>
        </a:ln>
      </xdr:spPr>
    </xdr:sp>
    <xdr:clientData/>
  </xdr:twoCellAnchor>
  <xdr:twoCellAnchor editAs="oneCell">
    <xdr:from>
      <xdr:col>7</xdr:col>
      <xdr:colOff>594995</xdr:colOff>
      <xdr:row>307</xdr:row>
      <xdr:rowOff>268605</xdr:rowOff>
    </xdr:from>
    <xdr:to>
      <xdr:col>7</xdr:col>
      <xdr:colOff>872490</xdr:colOff>
      <xdr:row>308</xdr:row>
      <xdr:rowOff>986155</xdr:rowOff>
    </xdr:to>
    <xdr:sp>
      <xdr:nvSpPr>
        <xdr:cNvPr id="2090" name="AutoShape 106" descr="u=3327118725,3352234642&amp;fm=214&amp;gp=0"/>
        <xdr:cNvSpPr>
          <a:spLocks noChangeAspect="1"/>
        </xdr:cNvSpPr>
      </xdr:nvSpPr>
      <xdr:spPr>
        <a:xfrm>
          <a:off x="9519285" y="453355075"/>
          <a:ext cx="277495" cy="2284730"/>
        </a:xfrm>
        <a:prstGeom prst="rect">
          <a:avLst/>
        </a:prstGeom>
        <a:noFill/>
        <a:ln w="9525">
          <a:noFill/>
        </a:ln>
      </xdr:spPr>
    </xdr:sp>
    <xdr:clientData/>
  </xdr:twoCellAnchor>
  <xdr:twoCellAnchor editAs="oneCell">
    <xdr:from>
      <xdr:col>7</xdr:col>
      <xdr:colOff>594995</xdr:colOff>
      <xdr:row>294</xdr:row>
      <xdr:rowOff>266700</xdr:rowOff>
    </xdr:from>
    <xdr:to>
      <xdr:col>7</xdr:col>
      <xdr:colOff>872490</xdr:colOff>
      <xdr:row>295</xdr:row>
      <xdr:rowOff>970915</xdr:rowOff>
    </xdr:to>
    <xdr:sp>
      <xdr:nvSpPr>
        <xdr:cNvPr id="2091" name="AutoShape 106" descr="u=3327118725,3352234642&amp;fm=214&amp;gp=0"/>
        <xdr:cNvSpPr>
          <a:spLocks noChangeAspect="1"/>
        </xdr:cNvSpPr>
      </xdr:nvSpPr>
      <xdr:spPr>
        <a:xfrm>
          <a:off x="9519285" y="432407060"/>
          <a:ext cx="277495" cy="2153285"/>
        </a:xfrm>
        <a:prstGeom prst="rect">
          <a:avLst/>
        </a:prstGeom>
        <a:noFill/>
        <a:ln w="9525">
          <a:noFill/>
        </a:ln>
      </xdr:spPr>
    </xdr:sp>
    <xdr:clientData/>
  </xdr:twoCellAnchor>
  <xdr:twoCellAnchor editAs="oneCell">
    <xdr:from>
      <xdr:col>7</xdr:col>
      <xdr:colOff>594995</xdr:colOff>
      <xdr:row>295</xdr:row>
      <xdr:rowOff>266065</xdr:rowOff>
    </xdr:from>
    <xdr:to>
      <xdr:col>7</xdr:col>
      <xdr:colOff>872490</xdr:colOff>
      <xdr:row>295</xdr:row>
      <xdr:rowOff>2332990</xdr:rowOff>
    </xdr:to>
    <xdr:sp>
      <xdr:nvSpPr>
        <xdr:cNvPr id="2092" name="AutoShape 106" descr="u=3327118725,3352234642&amp;fm=214&amp;gp=0"/>
        <xdr:cNvSpPr>
          <a:spLocks noChangeAspect="1"/>
        </xdr:cNvSpPr>
      </xdr:nvSpPr>
      <xdr:spPr>
        <a:xfrm>
          <a:off x="9519285" y="433855495"/>
          <a:ext cx="277495" cy="2066925"/>
        </a:xfrm>
        <a:prstGeom prst="rect">
          <a:avLst/>
        </a:prstGeom>
        <a:noFill/>
        <a:ln w="9525">
          <a:noFill/>
        </a:ln>
      </xdr:spPr>
    </xdr:sp>
    <xdr:clientData/>
  </xdr:twoCellAnchor>
  <xdr:twoCellAnchor editAs="oneCell">
    <xdr:from>
      <xdr:col>7</xdr:col>
      <xdr:colOff>594995</xdr:colOff>
      <xdr:row>295</xdr:row>
      <xdr:rowOff>377825</xdr:rowOff>
    </xdr:from>
    <xdr:to>
      <xdr:col>7</xdr:col>
      <xdr:colOff>872490</xdr:colOff>
      <xdr:row>295</xdr:row>
      <xdr:rowOff>2874010</xdr:rowOff>
    </xdr:to>
    <xdr:sp>
      <xdr:nvSpPr>
        <xdr:cNvPr id="2093" name="AutoShape 106" descr="u=3327118725,3352234642&amp;fm=214&amp;gp=0"/>
        <xdr:cNvSpPr>
          <a:spLocks noChangeAspect="1"/>
        </xdr:cNvSpPr>
      </xdr:nvSpPr>
      <xdr:spPr>
        <a:xfrm>
          <a:off x="9519285" y="433967255"/>
          <a:ext cx="277495" cy="2496185"/>
        </a:xfrm>
        <a:prstGeom prst="rect">
          <a:avLst/>
        </a:prstGeom>
        <a:noFill/>
        <a:ln w="9525">
          <a:noFill/>
        </a:ln>
      </xdr:spPr>
    </xdr:sp>
    <xdr:clientData/>
  </xdr:twoCellAnchor>
  <xdr:twoCellAnchor editAs="oneCell">
    <xdr:from>
      <xdr:col>7</xdr:col>
      <xdr:colOff>594995</xdr:colOff>
      <xdr:row>307</xdr:row>
      <xdr:rowOff>304800</xdr:rowOff>
    </xdr:from>
    <xdr:to>
      <xdr:col>7</xdr:col>
      <xdr:colOff>872490</xdr:colOff>
      <xdr:row>308</xdr:row>
      <xdr:rowOff>1196975</xdr:rowOff>
    </xdr:to>
    <xdr:sp>
      <xdr:nvSpPr>
        <xdr:cNvPr id="2094" name="AutoShape 106" descr="u=3327118725,3352234642&amp;fm=214&amp;gp=0"/>
        <xdr:cNvSpPr>
          <a:spLocks noChangeAspect="1"/>
        </xdr:cNvSpPr>
      </xdr:nvSpPr>
      <xdr:spPr>
        <a:xfrm>
          <a:off x="9519285" y="453391270"/>
          <a:ext cx="277495" cy="2459355"/>
        </a:xfrm>
        <a:prstGeom prst="rect">
          <a:avLst/>
        </a:prstGeom>
        <a:noFill/>
        <a:ln w="9525">
          <a:noFill/>
        </a:ln>
      </xdr:spPr>
    </xdr:sp>
    <xdr:clientData/>
  </xdr:twoCellAnchor>
  <xdr:twoCellAnchor editAs="oneCell">
    <xdr:from>
      <xdr:col>7</xdr:col>
      <xdr:colOff>594995</xdr:colOff>
      <xdr:row>308</xdr:row>
      <xdr:rowOff>267335</xdr:rowOff>
    </xdr:from>
    <xdr:to>
      <xdr:col>7</xdr:col>
      <xdr:colOff>872490</xdr:colOff>
      <xdr:row>309</xdr:row>
      <xdr:rowOff>266700</xdr:rowOff>
    </xdr:to>
    <xdr:sp>
      <xdr:nvSpPr>
        <xdr:cNvPr id="2095" name="AutoShape 106" descr="u=3327118725,3352234642&amp;fm=214&amp;gp=0"/>
        <xdr:cNvSpPr>
          <a:spLocks noChangeAspect="1"/>
        </xdr:cNvSpPr>
      </xdr:nvSpPr>
      <xdr:spPr>
        <a:xfrm>
          <a:off x="9519285" y="454920985"/>
          <a:ext cx="277495" cy="1999615"/>
        </a:xfrm>
        <a:prstGeom prst="rect">
          <a:avLst/>
        </a:prstGeom>
        <a:noFill/>
        <a:ln w="9525">
          <a:noFill/>
        </a:ln>
      </xdr:spPr>
    </xdr:sp>
    <xdr:clientData/>
  </xdr:twoCellAnchor>
  <xdr:twoCellAnchor editAs="oneCell">
    <xdr:from>
      <xdr:col>7</xdr:col>
      <xdr:colOff>594995</xdr:colOff>
      <xdr:row>308</xdr:row>
      <xdr:rowOff>382905</xdr:rowOff>
    </xdr:from>
    <xdr:to>
      <xdr:col>7</xdr:col>
      <xdr:colOff>872490</xdr:colOff>
      <xdr:row>310</xdr:row>
      <xdr:rowOff>760095</xdr:rowOff>
    </xdr:to>
    <xdr:sp>
      <xdr:nvSpPr>
        <xdr:cNvPr id="2096" name="AutoShape 106" descr="u=3327118725,3352234642&amp;fm=214&amp;gp=0"/>
        <xdr:cNvSpPr>
          <a:spLocks noChangeAspect="1"/>
        </xdr:cNvSpPr>
      </xdr:nvSpPr>
      <xdr:spPr>
        <a:xfrm>
          <a:off x="9519285" y="455036555"/>
          <a:ext cx="277495" cy="2669540"/>
        </a:xfrm>
        <a:prstGeom prst="rect">
          <a:avLst/>
        </a:prstGeom>
        <a:noFill/>
        <a:ln w="9525">
          <a:noFill/>
        </a:ln>
      </xdr:spPr>
    </xdr:sp>
    <xdr:clientData/>
  </xdr:twoCellAnchor>
  <xdr:twoCellAnchor editAs="oneCell">
    <xdr:from>
      <xdr:col>7</xdr:col>
      <xdr:colOff>594995</xdr:colOff>
      <xdr:row>313</xdr:row>
      <xdr:rowOff>379730</xdr:rowOff>
    </xdr:from>
    <xdr:to>
      <xdr:col>7</xdr:col>
      <xdr:colOff>872490</xdr:colOff>
      <xdr:row>315</xdr:row>
      <xdr:rowOff>760095</xdr:rowOff>
    </xdr:to>
    <xdr:sp>
      <xdr:nvSpPr>
        <xdr:cNvPr id="2097" name="AutoShape 106" descr="u=3327118725,3352234642&amp;fm=214&amp;gp=0"/>
        <xdr:cNvSpPr>
          <a:spLocks noChangeAspect="1"/>
        </xdr:cNvSpPr>
      </xdr:nvSpPr>
      <xdr:spPr>
        <a:xfrm>
          <a:off x="9519285" y="462085055"/>
          <a:ext cx="277495" cy="2444750"/>
        </a:xfrm>
        <a:prstGeom prst="rect">
          <a:avLst/>
        </a:prstGeom>
        <a:noFill/>
        <a:ln w="9525">
          <a:noFill/>
        </a:ln>
      </xdr:spPr>
    </xdr:sp>
    <xdr:clientData/>
  </xdr:twoCellAnchor>
  <xdr:twoCellAnchor editAs="oneCell">
    <xdr:from>
      <xdr:col>7</xdr:col>
      <xdr:colOff>594995</xdr:colOff>
      <xdr:row>314</xdr:row>
      <xdr:rowOff>266065</xdr:rowOff>
    </xdr:from>
    <xdr:to>
      <xdr:col>7</xdr:col>
      <xdr:colOff>872490</xdr:colOff>
      <xdr:row>316</xdr:row>
      <xdr:rowOff>43180</xdr:rowOff>
    </xdr:to>
    <xdr:sp>
      <xdr:nvSpPr>
        <xdr:cNvPr id="2098" name="AutoShape 106" descr="u=3327118725,3352234642&amp;fm=214&amp;gp=0"/>
        <xdr:cNvSpPr>
          <a:spLocks noChangeAspect="1"/>
        </xdr:cNvSpPr>
      </xdr:nvSpPr>
      <xdr:spPr>
        <a:xfrm>
          <a:off x="9519285" y="463743675"/>
          <a:ext cx="277495" cy="1841500"/>
        </a:xfrm>
        <a:prstGeom prst="rect">
          <a:avLst/>
        </a:prstGeom>
        <a:noFill/>
        <a:ln w="9525">
          <a:noFill/>
        </a:ln>
      </xdr:spPr>
    </xdr:sp>
    <xdr:clientData/>
  </xdr:twoCellAnchor>
  <xdr:twoCellAnchor editAs="oneCell">
    <xdr:from>
      <xdr:col>7</xdr:col>
      <xdr:colOff>594995</xdr:colOff>
      <xdr:row>314</xdr:row>
      <xdr:rowOff>292100</xdr:rowOff>
    </xdr:from>
    <xdr:to>
      <xdr:col>7</xdr:col>
      <xdr:colOff>872490</xdr:colOff>
      <xdr:row>316</xdr:row>
      <xdr:rowOff>585470</xdr:rowOff>
    </xdr:to>
    <xdr:sp>
      <xdr:nvSpPr>
        <xdr:cNvPr id="2099" name="AutoShape 106" descr="u=3327118725,3352234642&amp;fm=214&amp;gp=0"/>
        <xdr:cNvSpPr>
          <a:spLocks noChangeAspect="1"/>
        </xdr:cNvSpPr>
      </xdr:nvSpPr>
      <xdr:spPr>
        <a:xfrm>
          <a:off x="9519285" y="463769710"/>
          <a:ext cx="277495" cy="2357755"/>
        </a:xfrm>
        <a:prstGeom prst="rect">
          <a:avLst/>
        </a:prstGeom>
        <a:noFill/>
        <a:ln w="9525">
          <a:noFill/>
        </a:ln>
      </xdr:spPr>
    </xdr:sp>
    <xdr:clientData/>
  </xdr:twoCellAnchor>
  <xdr:twoCellAnchor editAs="oneCell">
    <xdr:from>
      <xdr:col>7</xdr:col>
      <xdr:colOff>594995</xdr:colOff>
      <xdr:row>320</xdr:row>
      <xdr:rowOff>379730</xdr:rowOff>
    </xdr:from>
    <xdr:to>
      <xdr:col>7</xdr:col>
      <xdr:colOff>872490</xdr:colOff>
      <xdr:row>321</xdr:row>
      <xdr:rowOff>1037590</xdr:rowOff>
    </xdr:to>
    <xdr:sp>
      <xdr:nvSpPr>
        <xdr:cNvPr id="2100" name="AutoShape 106" descr="u=3327118725,3352234642&amp;fm=214&amp;gp=0"/>
        <xdr:cNvSpPr>
          <a:spLocks noChangeAspect="1"/>
        </xdr:cNvSpPr>
      </xdr:nvSpPr>
      <xdr:spPr>
        <a:xfrm>
          <a:off x="9519285" y="472381580"/>
          <a:ext cx="277495" cy="2430145"/>
        </a:xfrm>
        <a:prstGeom prst="rect">
          <a:avLst/>
        </a:prstGeom>
        <a:noFill/>
        <a:ln w="9525">
          <a:noFill/>
        </a:ln>
      </xdr:spPr>
    </xdr:sp>
    <xdr:clientData/>
  </xdr:twoCellAnchor>
  <xdr:twoCellAnchor editAs="oneCell">
    <xdr:from>
      <xdr:col>7</xdr:col>
      <xdr:colOff>594995</xdr:colOff>
      <xdr:row>321</xdr:row>
      <xdr:rowOff>260985</xdr:rowOff>
    </xdr:from>
    <xdr:to>
      <xdr:col>7</xdr:col>
      <xdr:colOff>872490</xdr:colOff>
      <xdr:row>322</xdr:row>
      <xdr:rowOff>318135</xdr:rowOff>
    </xdr:to>
    <xdr:sp>
      <xdr:nvSpPr>
        <xdr:cNvPr id="2101" name="AutoShape 106" descr="u=3327118725,3352234642&amp;fm=214&amp;gp=0"/>
        <xdr:cNvSpPr>
          <a:spLocks noChangeAspect="1"/>
        </xdr:cNvSpPr>
      </xdr:nvSpPr>
      <xdr:spPr>
        <a:xfrm>
          <a:off x="9519285" y="474035120"/>
          <a:ext cx="277495" cy="1829435"/>
        </a:xfrm>
        <a:prstGeom prst="rect">
          <a:avLst/>
        </a:prstGeom>
        <a:noFill/>
        <a:ln w="9525">
          <a:noFill/>
        </a:ln>
      </xdr:spPr>
    </xdr:sp>
    <xdr:clientData/>
  </xdr:twoCellAnchor>
  <xdr:twoCellAnchor editAs="oneCell">
    <xdr:from>
      <xdr:col>7</xdr:col>
      <xdr:colOff>594995</xdr:colOff>
      <xdr:row>321</xdr:row>
      <xdr:rowOff>382905</xdr:rowOff>
    </xdr:from>
    <xdr:to>
      <xdr:col>7</xdr:col>
      <xdr:colOff>872490</xdr:colOff>
      <xdr:row>322</xdr:row>
      <xdr:rowOff>1059815</xdr:rowOff>
    </xdr:to>
    <xdr:sp>
      <xdr:nvSpPr>
        <xdr:cNvPr id="2102" name="AutoShape 106" descr="u=3327118725,3352234642&amp;fm=214&amp;gp=0"/>
        <xdr:cNvSpPr>
          <a:spLocks noChangeAspect="1"/>
        </xdr:cNvSpPr>
      </xdr:nvSpPr>
      <xdr:spPr>
        <a:xfrm>
          <a:off x="9519285" y="474157040"/>
          <a:ext cx="277495" cy="2449195"/>
        </a:xfrm>
        <a:prstGeom prst="rect">
          <a:avLst/>
        </a:prstGeom>
        <a:noFill/>
        <a:ln w="9525">
          <a:noFill/>
        </a:ln>
      </xdr:spPr>
    </xdr:sp>
    <xdr:clientData/>
  </xdr:twoCellAnchor>
  <xdr:twoCellAnchor editAs="oneCell">
    <xdr:from>
      <xdr:col>7</xdr:col>
      <xdr:colOff>594995</xdr:colOff>
      <xdr:row>289</xdr:row>
      <xdr:rowOff>268605</xdr:rowOff>
    </xdr:from>
    <xdr:to>
      <xdr:col>7</xdr:col>
      <xdr:colOff>872490</xdr:colOff>
      <xdr:row>290</xdr:row>
      <xdr:rowOff>636905</xdr:rowOff>
    </xdr:to>
    <xdr:sp>
      <xdr:nvSpPr>
        <xdr:cNvPr id="2103" name="AutoShape 106" descr="u=3327118725,3352234642&amp;fm=214&amp;gp=0"/>
        <xdr:cNvSpPr>
          <a:spLocks noChangeAspect="1"/>
        </xdr:cNvSpPr>
      </xdr:nvSpPr>
      <xdr:spPr>
        <a:xfrm>
          <a:off x="9519285" y="424837225"/>
          <a:ext cx="277495" cy="2140585"/>
        </a:xfrm>
        <a:prstGeom prst="rect">
          <a:avLst/>
        </a:prstGeom>
        <a:noFill/>
        <a:ln w="9525">
          <a:noFill/>
        </a:ln>
      </xdr:spPr>
    </xdr:sp>
    <xdr:clientData/>
  </xdr:twoCellAnchor>
  <xdr:twoCellAnchor editAs="oneCell">
    <xdr:from>
      <xdr:col>7</xdr:col>
      <xdr:colOff>594995</xdr:colOff>
      <xdr:row>292</xdr:row>
      <xdr:rowOff>267970</xdr:rowOff>
    </xdr:from>
    <xdr:to>
      <xdr:col>7</xdr:col>
      <xdr:colOff>872490</xdr:colOff>
      <xdr:row>294</xdr:row>
      <xdr:rowOff>171450</xdr:rowOff>
    </xdr:to>
    <xdr:sp>
      <xdr:nvSpPr>
        <xdr:cNvPr id="2104" name="AutoShape 106" descr="u=3327118725,3352234642&amp;fm=214&amp;gp=0"/>
        <xdr:cNvSpPr>
          <a:spLocks noChangeAspect="1"/>
        </xdr:cNvSpPr>
      </xdr:nvSpPr>
      <xdr:spPr>
        <a:xfrm>
          <a:off x="9519285" y="430153445"/>
          <a:ext cx="277495" cy="2158365"/>
        </a:xfrm>
        <a:prstGeom prst="rect">
          <a:avLst/>
        </a:prstGeom>
        <a:noFill/>
        <a:ln w="9525">
          <a:noFill/>
        </a:ln>
      </xdr:spPr>
    </xdr:sp>
    <xdr:clientData/>
  </xdr:twoCellAnchor>
  <xdr:twoCellAnchor editAs="oneCell">
    <xdr:from>
      <xdr:col>7</xdr:col>
      <xdr:colOff>594995</xdr:colOff>
      <xdr:row>291</xdr:row>
      <xdr:rowOff>266700</xdr:rowOff>
    </xdr:from>
    <xdr:to>
      <xdr:col>7</xdr:col>
      <xdr:colOff>872490</xdr:colOff>
      <xdr:row>292</xdr:row>
      <xdr:rowOff>754380</xdr:rowOff>
    </xdr:to>
    <xdr:sp>
      <xdr:nvSpPr>
        <xdr:cNvPr id="2105" name="AutoShape 106" descr="u=3327118725,3352234642&amp;fm=214&amp;gp=0"/>
        <xdr:cNvSpPr>
          <a:spLocks noChangeAspect="1"/>
        </xdr:cNvSpPr>
      </xdr:nvSpPr>
      <xdr:spPr>
        <a:xfrm>
          <a:off x="9519285" y="428379890"/>
          <a:ext cx="277495" cy="2259965"/>
        </a:xfrm>
        <a:prstGeom prst="rect">
          <a:avLst/>
        </a:prstGeom>
        <a:noFill/>
        <a:ln w="9525">
          <a:noFill/>
        </a:ln>
      </xdr:spPr>
    </xdr:sp>
    <xdr:clientData/>
  </xdr:twoCellAnchor>
  <xdr:twoCellAnchor editAs="oneCell">
    <xdr:from>
      <xdr:col>7</xdr:col>
      <xdr:colOff>594995</xdr:colOff>
      <xdr:row>318</xdr:row>
      <xdr:rowOff>292100</xdr:rowOff>
    </xdr:from>
    <xdr:to>
      <xdr:col>7</xdr:col>
      <xdr:colOff>872490</xdr:colOff>
      <xdr:row>319</xdr:row>
      <xdr:rowOff>1660525</xdr:rowOff>
    </xdr:to>
    <xdr:sp>
      <xdr:nvSpPr>
        <xdr:cNvPr id="2106" name="AutoShape 106" descr="u=3327118725,3352234642&amp;fm=214&amp;gp=0"/>
        <xdr:cNvSpPr>
          <a:spLocks noChangeAspect="1"/>
        </xdr:cNvSpPr>
      </xdr:nvSpPr>
      <xdr:spPr>
        <a:xfrm>
          <a:off x="9519285" y="469378665"/>
          <a:ext cx="277495" cy="2511425"/>
        </a:xfrm>
        <a:prstGeom prst="rect">
          <a:avLst/>
        </a:prstGeom>
        <a:noFill/>
        <a:ln w="9525">
          <a:noFill/>
        </a:ln>
      </xdr:spPr>
    </xdr:sp>
    <xdr:clientData/>
  </xdr:twoCellAnchor>
  <xdr:twoCellAnchor editAs="oneCell">
    <xdr:from>
      <xdr:col>7</xdr:col>
      <xdr:colOff>594995</xdr:colOff>
      <xdr:row>318</xdr:row>
      <xdr:rowOff>266700</xdr:rowOff>
    </xdr:from>
    <xdr:to>
      <xdr:col>7</xdr:col>
      <xdr:colOff>872490</xdr:colOff>
      <xdr:row>319</xdr:row>
      <xdr:rowOff>1572260</xdr:rowOff>
    </xdr:to>
    <xdr:sp>
      <xdr:nvSpPr>
        <xdr:cNvPr id="2107" name="AutoShape 106" descr="u=3327118725,3352234642&amp;fm=214&amp;gp=0"/>
        <xdr:cNvSpPr>
          <a:spLocks noChangeAspect="1"/>
        </xdr:cNvSpPr>
      </xdr:nvSpPr>
      <xdr:spPr>
        <a:xfrm>
          <a:off x="9519285" y="469353265"/>
          <a:ext cx="277495" cy="2448560"/>
        </a:xfrm>
        <a:prstGeom prst="rect">
          <a:avLst/>
        </a:prstGeom>
        <a:noFill/>
        <a:ln w="9525">
          <a:noFill/>
        </a:ln>
      </xdr:spPr>
    </xdr:sp>
    <xdr:clientData/>
  </xdr:twoCellAnchor>
  <xdr:twoCellAnchor editAs="oneCell">
    <xdr:from>
      <xdr:col>7</xdr:col>
      <xdr:colOff>594995</xdr:colOff>
      <xdr:row>318</xdr:row>
      <xdr:rowOff>266700</xdr:rowOff>
    </xdr:from>
    <xdr:to>
      <xdr:col>7</xdr:col>
      <xdr:colOff>872490</xdr:colOff>
      <xdr:row>319</xdr:row>
      <xdr:rowOff>1572260</xdr:rowOff>
    </xdr:to>
    <xdr:sp>
      <xdr:nvSpPr>
        <xdr:cNvPr id="2108" name="AutoShape 106" descr="u=3327118725,3352234642&amp;fm=214&amp;gp=0"/>
        <xdr:cNvSpPr>
          <a:spLocks noChangeAspect="1"/>
        </xdr:cNvSpPr>
      </xdr:nvSpPr>
      <xdr:spPr>
        <a:xfrm>
          <a:off x="9519285" y="469353265"/>
          <a:ext cx="277495" cy="2448560"/>
        </a:xfrm>
        <a:prstGeom prst="rect">
          <a:avLst/>
        </a:prstGeom>
        <a:noFill/>
        <a:ln w="9525">
          <a:noFill/>
        </a:ln>
      </xdr:spPr>
    </xdr:sp>
    <xdr:clientData/>
  </xdr:twoCellAnchor>
  <xdr:twoCellAnchor editAs="oneCell">
    <xdr:from>
      <xdr:col>7</xdr:col>
      <xdr:colOff>594995</xdr:colOff>
      <xdr:row>314</xdr:row>
      <xdr:rowOff>182880</xdr:rowOff>
    </xdr:from>
    <xdr:to>
      <xdr:col>7</xdr:col>
      <xdr:colOff>872490</xdr:colOff>
      <xdr:row>316</xdr:row>
      <xdr:rowOff>240030</xdr:rowOff>
    </xdr:to>
    <xdr:sp>
      <xdr:nvSpPr>
        <xdr:cNvPr id="2109" name="AutoShape 106" descr="u=3327118725,3352234642&amp;fm=214&amp;gp=0"/>
        <xdr:cNvSpPr>
          <a:spLocks noChangeAspect="1"/>
        </xdr:cNvSpPr>
      </xdr:nvSpPr>
      <xdr:spPr>
        <a:xfrm>
          <a:off x="9519285" y="463660490"/>
          <a:ext cx="277495" cy="2121535"/>
        </a:xfrm>
        <a:prstGeom prst="rect">
          <a:avLst/>
        </a:prstGeom>
        <a:noFill/>
        <a:ln w="9525">
          <a:noFill/>
        </a:ln>
      </xdr:spPr>
    </xdr:sp>
    <xdr:clientData/>
  </xdr:twoCellAnchor>
  <xdr:twoCellAnchor editAs="oneCell">
    <xdr:from>
      <xdr:col>7</xdr:col>
      <xdr:colOff>594995</xdr:colOff>
      <xdr:row>324</xdr:row>
      <xdr:rowOff>268605</xdr:rowOff>
    </xdr:from>
    <xdr:to>
      <xdr:col>7</xdr:col>
      <xdr:colOff>872490</xdr:colOff>
      <xdr:row>325</xdr:row>
      <xdr:rowOff>1307465</xdr:rowOff>
    </xdr:to>
    <xdr:sp>
      <xdr:nvSpPr>
        <xdr:cNvPr id="2110" name="AutoShape 106" descr="u=3327118725,3352234642&amp;fm=214&amp;gp=0"/>
        <xdr:cNvSpPr>
          <a:spLocks noChangeAspect="1"/>
        </xdr:cNvSpPr>
      </xdr:nvSpPr>
      <xdr:spPr>
        <a:xfrm>
          <a:off x="9519285" y="479371025"/>
          <a:ext cx="277495" cy="2616200"/>
        </a:xfrm>
        <a:prstGeom prst="rect">
          <a:avLst/>
        </a:prstGeom>
        <a:noFill/>
        <a:ln w="9525">
          <a:noFill/>
        </a:ln>
      </xdr:spPr>
    </xdr:sp>
    <xdr:clientData/>
  </xdr:twoCellAnchor>
  <xdr:twoCellAnchor editAs="oneCell">
    <xdr:from>
      <xdr:col>7</xdr:col>
      <xdr:colOff>594995</xdr:colOff>
      <xdr:row>311</xdr:row>
      <xdr:rowOff>266700</xdr:rowOff>
    </xdr:from>
    <xdr:to>
      <xdr:col>7</xdr:col>
      <xdr:colOff>872490</xdr:colOff>
      <xdr:row>312</xdr:row>
      <xdr:rowOff>1316355</xdr:rowOff>
    </xdr:to>
    <xdr:sp>
      <xdr:nvSpPr>
        <xdr:cNvPr id="2111" name="AutoShape 106" descr="u=3327118725,3352234642&amp;fm=214&amp;gp=0"/>
        <xdr:cNvSpPr>
          <a:spLocks noChangeAspect="1"/>
        </xdr:cNvSpPr>
      </xdr:nvSpPr>
      <xdr:spPr>
        <a:xfrm>
          <a:off x="9519285" y="458984985"/>
          <a:ext cx="277495" cy="2421255"/>
        </a:xfrm>
        <a:prstGeom prst="rect">
          <a:avLst/>
        </a:prstGeom>
        <a:noFill/>
        <a:ln w="9525">
          <a:noFill/>
        </a:ln>
      </xdr:spPr>
    </xdr:sp>
    <xdr:clientData/>
  </xdr:twoCellAnchor>
  <xdr:twoCellAnchor editAs="oneCell">
    <xdr:from>
      <xdr:col>7</xdr:col>
      <xdr:colOff>594995</xdr:colOff>
      <xdr:row>312</xdr:row>
      <xdr:rowOff>266065</xdr:rowOff>
    </xdr:from>
    <xdr:to>
      <xdr:col>7</xdr:col>
      <xdr:colOff>872490</xdr:colOff>
      <xdr:row>313</xdr:row>
      <xdr:rowOff>895985</xdr:rowOff>
    </xdr:to>
    <xdr:sp>
      <xdr:nvSpPr>
        <xdr:cNvPr id="2112" name="AutoShape 106" descr="u=3327118725,3352234642&amp;fm=214&amp;gp=0"/>
        <xdr:cNvSpPr>
          <a:spLocks noChangeAspect="1"/>
        </xdr:cNvSpPr>
      </xdr:nvSpPr>
      <xdr:spPr>
        <a:xfrm>
          <a:off x="9519285" y="460355950"/>
          <a:ext cx="277495" cy="2245360"/>
        </a:xfrm>
        <a:prstGeom prst="rect">
          <a:avLst/>
        </a:prstGeom>
        <a:noFill/>
        <a:ln w="9525">
          <a:noFill/>
        </a:ln>
      </xdr:spPr>
    </xdr:sp>
    <xdr:clientData/>
  </xdr:twoCellAnchor>
  <xdr:twoCellAnchor editAs="oneCell">
    <xdr:from>
      <xdr:col>7</xdr:col>
      <xdr:colOff>594995</xdr:colOff>
      <xdr:row>312</xdr:row>
      <xdr:rowOff>377825</xdr:rowOff>
    </xdr:from>
    <xdr:to>
      <xdr:col>7</xdr:col>
      <xdr:colOff>872490</xdr:colOff>
      <xdr:row>313</xdr:row>
      <xdr:rowOff>1765935</xdr:rowOff>
    </xdr:to>
    <xdr:sp>
      <xdr:nvSpPr>
        <xdr:cNvPr id="2113" name="AutoShape 106" descr="u=3327118725,3352234642&amp;fm=214&amp;gp=0"/>
        <xdr:cNvSpPr>
          <a:spLocks noChangeAspect="1"/>
        </xdr:cNvSpPr>
      </xdr:nvSpPr>
      <xdr:spPr>
        <a:xfrm>
          <a:off x="9519285" y="460467710"/>
          <a:ext cx="277495" cy="3003550"/>
        </a:xfrm>
        <a:prstGeom prst="rect">
          <a:avLst/>
        </a:prstGeom>
        <a:noFill/>
        <a:ln w="9525">
          <a:noFill/>
        </a:ln>
      </xdr:spPr>
    </xdr:sp>
    <xdr:clientData/>
  </xdr:twoCellAnchor>
  <xdr:twoCellAnchor editAs="oneCell">
    <xdr:from>
      <xdr:col>7</xdr:col>
      <xdr:colOff>594995</xdr:colOff>
      <xdr:row>324</xdr:row>
      <xdr:rowOff>304800</xdr:rowOff>
    </xdr:from>
    <xdr:to>
      <xdr:col>7</xdr:col>
      <xdr:colOff>872490</xdr:colOff>
      <xdr:row>325</xdr:row>
      <xdr:rowOff>1562100</xdr:rowOff>
    </xdr:to>
    <xdr:sp>
      <xdr:nvSpPr>
        <xdr:cNvPr id="2114" name="AutoShape 106" descr="u=3327118725,3352234642&amp;fm=214&amp;gp=0"/>
        <xdr:cNvSpPr>
          <a:spLocks noChangeAspect="1"/>
        </xdr:cNvSpPr>
      </xdr:nvSpPr>
      <xdr:spPr>
        <a:xfrm>
          <a:off x="9519285" y="479407220"/>
          <a:ext cx="277495" cy="2834640"/>
        </a:xfrm>
        <a:prstGeom prst="rect">
          <a:avLst/>
        </a:prstGeom>
        <a:noFill/>
        <a:ln w="9525">
          <a:noFill/>
        </a:ln>
      </xdr:spPr>
    </xdr:sp>
    <xdr:clientData/>
  </xdr:twoCellAnchor>
  <xdr:twoCellAnchor editAs="oneCell">
    <xdr:from>
      <xdr:col>7</xdr:col>
      <xdr:colOff>594995</xdr:colOff>
      <xdr:row>325</xdr:row>
      <xdr:rowOff>267335</xdr:rowOff>
    </xdr:from>
    <xdr:to>
      <xdr:col>7</xdr:col>
      <xdr:colOff>872490</xdr:colOff>
      <xdr:row>326</xdr:row>
      <xdr:rowOff>742315</xdr:rowOff>
    </xdr:to>
    <xdr:sp>
      <xdr:nvSpPr>
        <xdr:cNvPr id="2115" name="AutoShape 106" descr="u=3327118725,3352234642&amp;fm=214&amp;gp=0"/>
        <xdr:cNvSpPr>
          <a:spLocks noChangeAspect="1"/>
        </xdr:cNvSpPr>
      </xdr:nvSpPr>
      <xdr:spPr>
        <a:xfrm>
          <a:off x="9519285" y="480947095"/>
          <a:ext cx="277495" cy="2195830"/>
        </a:xfrm>
        <a:prstGeom prst="rect">
          <a:avLst/>
        </a:prstGeom>
        <a:noFill/>
        <a:ln w="9525">
          <a:noFill/>
        </a:ln>
      </xdr:spPr>
    </xdr:sp>
    <xdr:clientData/>
  </xdr:twoCellAnchor>
  <xdr:twoCellAnchor editAs="oneCell">
    <xdr:from>
      <xdr:col>7</xdr:col>
      <xdr:colOff>594995</xdr:colOff>
      <xdr:row>325</xdr:row>
      <xdr:rowOff>382905</xdr:rowOff>
    </xdr:from>
    <xdr:to>
      <xdr:col>7</xdr:col>
      <xdr:colOff>872490</xdr:colOff>
      <xdr:row>326</xdr:row>
      <xdr:rowOff>1597025</xdr:rowOff>
    </xdr:to>
    <xdr:sp>
      <xdr:nvSpPr>
        <xdr:cNvPr id="2116" name="AutoShape 106" descr="u=3327118725,3352234642&amp;fm=214&amp;gp=0"/>
        <xdr:cNvSpPr>
          <a:spLocks noChangeAspect="1"/>
        </xdr:cNvSpPr>
      </xdr:nvSpPr>
      <xdr:spPr>
        <a:xfrm>
          <a:off x="9519285" y="481062665"/>
          <a:ext cx="277495" cy="2934970"/>
        </a:xfrm>
        <a:prstGeom prst="rect">
          <a:avLst/>
        </a:prstGeom>
        <a:noFill/>
        <a:ln w="9525">
          <a:noFill/>
        </a:ln>
      </xdr:spPr>
    </xdr:sp>
    <xdr:clientData/>
  </xdr:twoCellAnchor>
  <xdr:twoCellAnchor editAs="oneCell">
    <xdr:from>
      <xdr:col>7</xdr:col>
      <xdr:colOff>594995</xdr:colOff>
      <xdr:row>306</xdr:row>
      <xdr:rowOff>268605</xdr:rowOff>
    </xdr:from>
    <xdr:to>
      <xdr:col>7</xdr:col>
      <xdr:colOff>872490</xdr:colOff>
      <xdr:row>308</xdr:row>
      <xdr:rowOff>665480</xdr:rowOff>
    </xdr:to>
    <xdr:sp>
      <xdr:nvSpPr>
        <xdr:cNvPr id="2117" name="AutoShape 106" descr="u=3327118725,3352234642&amp;fm=214&amp;gp=0"/>
        <xdr:cNvSpPr>
          <a:spLocks noChangeAspect="1"/>
        </xdr:cNvSpPr>
      </xdr:nvSpPr>
      <xdr:spPr>
        <a:xfrm>
          <a:off x="9519285" y="452796275"/>
          <a:ext cx="277495" cy="2522855"/>
        </a:xfrm>
        <a:prstGeom prst="rect">
          <a:avLst/>
        </a:prstGeom>
        <a:noFill/>
        <a:ln w="9525">
          <a:noFill/>
        </a:ln>
      </xdr:spPr>
    </xdr:sp>
    <xdr:clientData/>
  </xdr:twoCellAnchor>
  <xdr:twoCellAnchor editAs="oneCell">
    <xdr:from>
      <xdr:col>7</xdr:col>
      <xdr:colOff>594995</xdr:colOff>
      <xdr:row>309</xdr:row>
      <xdr:rowOff>267970</xdr:rowOff>
    </xdr:from>
    <xdr:to>
      <xdr:col>7</xdr:col>
      <xdr:colOff>872490</xdr:colOff>
      <xdr:row>311</xdr:row>
      <xdr:rowOff>559435</xdr:rowOff>
    </xdr:to>
    <xdr:sp>
      <xdr:nvSpPr>
        <xdr:cNvPr id="2118" name="AutoShape 106" descr="u=3327118725,3352234642&amp;fm=214&amp;gp=0"/>
        <xdr:cNvSpPr>
          <a:spLocks noChangeAspect="1"/>
        </xdr:cNvSpPr>
      </xdr:nvSpPr>
      <xdr:spPr>
        <a:xfrm>
          <a:off x="9519285" y="456921870"/>
          <a:ext cx="277495" cy="2355850"/>
        </a:xfrm>
        <a:prstGeom prst="rect">
          <a:avLst/>
        </a:prstGeom>
        <a:noFill/>
        <a:ln w="9525">
          <a:noFill/>
        </a:ln>
      </xdr:spPr>
    </xdr:sp>
    <xdr:clientData/>
  </xdr:twoCellAnchor>
  <xdr:twoCellAnchor editAs="oneCell">
    <xdr:from>
      <xdr:col>7</xdr:col>
      <xdr:colOff>594995</xdr:colOff>
      <xdr:row>308</xdr:row>
      <xdr:rowOff>266700</xdr:rowOff>
    </xdr:from>
    <xdr:to>
      <xdr:col>7</xdr:col>
      <xdr:colOff>872490</xdr:colOff>
      <xdr:row>310</xdr:row>
      <xdr:rowOff>609600</xdr:rowOff>
    </xdr:to>
    <xdr:sp>
      <xdr:nvSpPr>
        <xdr:cNvPr id="2119" name="AutoShape 106" descr="u=3327118725,3352234642&amp;fm=214&amp;gp=0"/>
        <xdr:cNvSpPr>
          <a:spLocks noChangeAspect="1"/>
        </xdr:cNvSpPr>
      </xdr:nvSpPr>
      <xdr:spPr>
        <a:xfrm>
          <a:off x="9519285" y="454920350"/>
          <a:ext cx="277495" cy="2635250"/>
        </a:xfrm>
        <a:prstGeom prst="rect">
          <a:avLst/>
        </a:prstGeom>
        <a:noFill/>
        <a:ln w="9525">
          <a:noFill/>
        </a:ln>
      </xdr:spPr>
    </xdr:sp>
    <xdr:clientData/>
  </xdr:twoCellAnchor>
  <xdr:twoCellAnchor editAs="oneCell">
    <xdr:from>
      <xdr:col>7</xdr:col>
      <xdr:colOff>594995</xdr:colOff>
      <xdr:row>358</xdr:row>
      <xdr:rowOff>182880</xdr:rowOff>
    </xdr:from>
    <xdr:to>
      <xdr:col>7</xdr:col>
      <xdr:colOff>872490</xdr:colOff>
      <xdr:row>361</xdr:row>
      <xdr:rowOff>1581785</xdr:rowOff>
    </xdr:to>
    <xdr:sp>
      <xdr:nvSpPr>
        <xdr:cNvPr id="2120" name="AutoShape 106" descr="u=3327118725,3352234642&amp;fm=214&amp;gp=0"/>
        <xdr:cNvSpPr>
          <a:spLocks noChangeAspect="1"/>
        </xdr:cNvSpPr>
      </xdr:nvSpPr>
      <xdr:spPr>
        <a:xfrm>
          <a:off x="9519285" y="537964380"/>
          <a:ext cx="277495" cy="2065655"/>
        </a:xfrm>
        <a:prstGeom prst="rect">
          <a:avLst/>
        </a:prstGeom>
        <a:noFill/>
        <a:ln w="9525">
          <a:noFill/>
        </a:ln>
      </xdr:spPr>
    </xdr:sp>
    <xdr:clientData/>
  </xdr:twoCellAnchor>
  <xdr:twoCellAnchor editAs="oneCell">
    <xdr:from>
      <xdr:col>7</xdr:col>
      <xdr:colOff>594995</xdr:colOff>
      <xdr:row>358</xdr:row>
      <xdr:rowOff>182880</xdr:rowOff>
    </xdr:from>
    <xdr:to>
      <xdr:col>7</xdr:col>
      <xdr:colOff>872490</xdr:colOff>
      <xdr:row>361</xdr:row>
      <xdr:rowOff>1569720</xdr:rowOff>
    </xdr:to>
    <xdr:sp>
      <xdr:nvSpPr>
        <xdr:cNvPr id="2121" name="AutoShape 106" descr="u=3327118725,3352234642&amp;fm=214&amp;gp=0"/>
        <xdr:cNvSpPr>
          <a:spLocks noChangeAspect="1"/>
        </xdr:cNvSpPr>
      </xdr:nvSpPr>
      <xdr:spPr>
        <a:xfrm>
          <a:off x="9519285" y="537964380"/>
          <a:ext cx="277495" cy="2053590"/>
        </a:xfrm>
        <a:prstGeom prst="rect">
          <a:avLst/>
        </a:prstGeom>
        <a:noFill/>
        <a:ln w="9525">
          <a:noFill/>
        </a:ln>
      </xdr:spPr>
    </xdr:sp>
    <xdr:clientData/>
  </xdr:twoCellAnchor>
  <xdr:twoCellAnchor editAs="oneCell">
    <xdr:from>
      <xdr:col>7</xdr:col>
      <xdr:colOff>594995</xdr:colOff>
      <xdr:row>358</xdr:row>
      <xdr:rowOff>182880</xdr:rowOff>
    </xdr:from>
    <xdr:to>
      <xdr:col>7</xdr:col>
      <xdr:colOff>872490</xdr:colOff>
      <xdr:row>361</xdr:row>
      <xdr:rowOff>1569720</xdr:rowOff>
    </xdr:to>
    <xdr:sp>
      <xdr:nvSpPr>
        <xdr:cNvPr id="2122" name="AutoShape 106" descr="u=3327118725,3352234642&amp;fm=214&amp;gp=0"/>
        <xdr:cNvSpPr>
          <a:spLocks noChangeAspect="1"/>
        </xdr:cNvSpPr>
      </xdr:nvSpPr>
      <xdr:spPr>
        <a:xfrm>
          <a:off x="9519285" y="537964380"/>
          <a:ext cx="277495" cy="2053590"/>
        </a:xfrm>
        <a:prstGeom prst="rect">
          <a:avLst/>
        </a:prstGeom>
        <a:noFill/>
        <a:ln w="9525">
          <a:noFill/>
        </a:ln>
      </xdr:spPr>
    </xdr:sp>
    <xdr:clientData/>
  </xdr:twoCellAnchor>
  <xdr:twoCellAnchor editAs="oneCell">
    <xdr:from>
      <xdr:col>7</xdr:col>
      <xdr:colOff>594995</xdr:colOff>
      <xdr:row>376</xdr:row>
      <xdr:rowOff>266700</xdr:rowOff>
    </xdr:from>
    <xdr:to>
      <xdr:col>7</xdr:col>
      <xdr:colOff>872490</xdr:colOff>
      <xdr:row>378</xdr:row>
      <xdr:rowOff>429260</xdr:rowOff>
    </xdr:to>
    <xdr:sp>
      <xdr:nvSpPr>
        <xdr:cNvPr id="2123" name="AutoShape 106" descr="u=3327118725,3352234642&amp;fm=214&amp;gp=0"/>
        <xdr:cNvSpPr>
          <a:spLocks noChangeAspect="1"/>
        </xdr:cNvSpPr>
      </xdr:nvSpPr>
      <xdr:spPr>
        <a:xfrm>
          <a:off x="9519285" y="562690010"/>
          <a:ext cx="277495" cy="2232660"/>
        </a:xfrm>
        <a:prstGeom prst="rect">
          <a:avLst/>
        </a:prstGeom>
        <a:noFill/>
        <a:ln w="9525">
          <a:noFill/>
        </a:ln>
      </xdr:spPr>
    </xdr:sp>
    <xdr:clientData/>
  </xdr:twoCellAnchor>
  <xdr:twoCellAnchor editAs="oneCell">
    <xdr:from>
      <xdr:col>7</xdr:col>
      <xdr:colOff>594995</xdr:colOff>
      <xdr:row>354</xdr:row>
      <xdr:rowOff>182880</xdr:rowOff>
    </xdr:from>
    <xdr:to>
      <xdr:col>7</xdr:col>
      <xdr:colOff>872490</xdr:colOff>
      <xdr:row>355</xdr:row>
      <xdr:rowOff>467995</xdr:rowOff>
    </xdr:to>
    <xdr:sp>
      <xdr:nvSpPr>
        <xdr:cNvPr id="2124" name="AutoShape 106" descr="u=3327118725,3352234642&amp;fm=214&amp;gp=0"/>
        <xdr:cNvSpPr>
          <a:spLocks noChangeAspect="1"/>
        </xdr:cNvSpPr>
      </xdr:nvSpPr>
      <xdr:spPr>
        <a:xfrm>
          <a:off x="9519285" y="530197060"/>
          <a:ext cx="277495" cy="2057400"/>
        </a:xfrm>
        <a:prstGeom prst="rect">
          <a:avLst/>
        </a:prstGeom>
        <a:noFill/>
        <a:ln w="9525">
          <a:noFill/>
        </a:ln>
      </xdr:spPr>
    </xdr:sp>
    <xdr:clientData/>
  </xdr:twoCellAnchor>
  <xdr:twoCellAnchor editAs="oneCell">
    <xdr:from>
      <xdr:col>7</xdr:col>
      <xdr:colOff>594995</xdr:colOff>
      <xdr:row>364</xdr:row>
      <xdr:rowOff>268605</xdr:rowOff>
    </xdr:from>
    <xdr:to>
      <xdr:col>7</xdr:col>
      <xdr:colOff>872490</xdr:colOff>
      <xdr:row>365</xdr:row>
      <xdr:rowOff>671195</xdr:rowOff>
    </xdr:to>
    <xdr:sp>
      <xdr:nvSpPr>
        <xdr:cNvPr id="2125" name="AutoShape 106" descr="u=3327118725,3352234642&amp;fm=214&amp;gp=0"/>
        <xdr:cNvSpPr>
          <a:spLocks noChangeAspect="1"/>
        </xdr:cNvSpPr>
      </xdr:nvSpPr>
      <xdr:spPr>
        <a:xfrm>
          <a:off x="9519285" y="543336480"/>
          <a:ext cx="277495" cy="2174875"/>
        </a:xfrm>
        <a:prstGeom prst="rect">
          <a:avLst/>
        </a:prstGeom>
        <a:noFill/>
        <a:ln w="9525">
          <a:noFill/>
        </a:ln>
      </xdr:spPr>
    </xdr:sp>
    <xdr:clientData/>
  </xdr:twoCellAnchor>
  <xdr:twoCellAnchor editAs="oneCell">
    <xdr:from>
      <xdr:col>7</xdr:col>
      <xdr:colOff>594995</xdr:colOff>
      <xdr:row>351</xdr:row>
      <xdr:rowOff>266700</xdr:rowOff>
    </xdr:from>
    <xdr:to>
      <xdr:col>7</xdr:col>
      <xdr:colOff>872490</xdr:colOff>
      <xdr:row>353</xdr:row>
      <xdr:rowOff>452120</xdr:rowOff>
    </xdr:to>
    <xdr:sp>
      <xdr:nvSpPr>
        <xdr:cNvPr id="2126" name="AutoShape 106" descr="u=3327118725,3352234642&amp;fm=214&amp;gp=0"/>
        <xdr:cNvSpPr>
          <a:spLocks noChangeAspect="1"/>
        </xdr:cNvSpPr>
      </xdr:nvSpPr>
      <xdr:spPr>
        <a:xfrm>
          <a:off x="9519285" y="526444210"/>
          <a:ext cx="277495" cy="2249805"/>
        </a:xfrm>
        <a:prstGeom prst="rect">
          <a:avLst/>
        </a:prstGeom>
        <a:noFill/>
        <a:ln w="9525">
          <a:noFill/>
        </a:ln>
      </xdr:spPr>
    </xdr:sp>
    <xdr:clientData/>
  </xdr:twoCellAnchor>
  <xdr:twoCellAnchor editAs="oneCell">
    <xdr:from>
      <xdr:col>7</xdr:col>
      <xdr:colOff>594995</xdr:colOff>
      <xdr:row>352</xdr:row>
      <xdr:rowOff>266065</xdr:rowOff>
    </xdr:from>
    <xdr:to>
      <xdr:col>7</xdr:col>
      <xdr:colOff>872490</xdr:colOff>
      <xdr:row>353</xdr:row>
      <xdr:rowOff>480695</xdr:rowOff>
    </xdr:to>
    <xdr:sp>
      <xdr:nvSpPr>
        <xdr:cNvPr id="2127" name="AutoShape 106" descr="u=3327118725,3352234642&amp;fm=214&amp;gp=0"/>
        <xdr:cNvSpPr>
          <a:spLocks noChangeAspect="1"/>
        </xdr:cNvSpPr>
      </xdr:nvSpPr>
      <xdr:spPr>
        <a:xfrm>
          <a:off x="9519285" y="526735675"/>
          <a:ext cx="277495" cy="1986915"/>
        </a:xfrm>
        <a:prstGeom prst="rect">
          <a:avLst/>
        </a:prstGeom>
        <a:noFill/>
        <a:ln w="9525">
          <a:noFill/>
        </a:ln>
      </xdr:spPr>
    </xdr:sp>
    <xdr:clientData/>
  </xdr:twoCellAnchor>
  <xdr:twoCellAnchor editAs="oneCell">
    <xdr:from>
      <xdr:col>7</xdr:col>
      <xdr:colOff>594995</xdr:colOff>
      <xdr:row>352</xdr:row>
      <xdr:rowOff>377825</xdr:rowOff>
    </xdr:from>
    <xdr:to>
      <xdr:col>7</xdr:col>
      <xdr:colOff>872490</xdr:colOff>
      <xdr:row>353</xdr:row>
      <xdr:rowOff>1270000</xdr:rowOff>
    </xdr:to>
    <xdr:sp>
      <xdr:nvSpPr>
        <xdr:cNvPr id="2128" name="AutoShape 106" descr="u=3327118725,3352234642&amp;fm=214&amp;gp=0"/>
        <xdr:cNvSpPr>
          <a:spLocks noChangeAspect="1"/>
        </xdr:cNvSpPr>
      </xdr:nvSpPr>
      <xdr:spPr>
        <a:xfrm>
          <a:off x="9519285" y="526847435"/>
          <a:ext cx="277495" cy="2664460"/>
        </a:xfrm>
        <a:prstGeom prst="rect">
          <a:avLst/>
        </a:prstGeom>
        <a:noFill/>
        <a:ln w="9525">
          <a:noFill/>
        </a:ln>
      </xdr:spPr>
    </xdr:sp>
    <xdr:clientData/>
  </xdr:twoCellAnchor>
  <xdr:twoCellAnchor editAs="oneCell">
    <xdr:from>
      <xdr:col>7</xdr:col>
      <xdr:colOff>594995</xdr:colOff>
      <xdr:row>364</xdr:row>
      <xdr:rowOff>304800</xdr:rowOff>
    </xdr:from>
    <xdr:to>
      <xdr:col>7</xdr:col>
      <xdr:colOff>872490</xdr:colOff>
      <xdr:row>365</xdr:row>
      <xdr:rowOff>889635</xdr:rowOff>
    </xdr:to>
    <xdr:sp>
      <xdr:nvSpPr>
        <xdr:cNvPr id="2129" name="AutoShape 106" descr="u=3327118725,3352234642&amp;fm=214&amp;gp=0"/>
        <xdr:cNvSpPr>
          <a:spLocks noChangeAspect="1"/>
        </xdr:cNvSpPr>
      </xdr:nvSpPr>
      <xdr:spPr>
        <a:xfrm>
          <a:off x="9519285" y="543372675"/>
          <a:ext cx="277495" cy="2357120"/>
        </a:xfrm>
        <a:prstGeom prst="rect">
          <a:avLst/>
        </a:prstGeom>
        <a:noFill/>
        <a:ln w="9525">
          <a:noFill/>
        </a:ln>
      </xdr:spPr>
    </xdr:sp>
    <xdr:clientData/>
  </xdr:twoCellAnchor>
  <xdr:twoCellAnchor editAs="oneCell">
    <xdr:from>
      <xdr:col>7</xdr:col>
      <xdr:colOff>594995</xdr:colOff>
      <xdr:row>365</xdr:row>
      <xdr:rowOff>267335</xdr:rowOff>
    </xdr:from>
    <xdr:to>
      <xdr:col>7</xdr:col>
      <xdr:colOff>872490</xdr:colOff>
      <xdr:row>366</xdr:row>
      <xdr:rowOff>398145</xdr:rowOff>
    </xdr:to>
    <xdr:sp>
      <xdr:nvSpPr>
        <xdr:cNvPr id="2130" name="AutoShape 106" descr="u=3327118725,3352234642&amp;fm=214&amp;gp=0"/>
        <xdr:cNvSpPr>
          <a:spLocks noChangeAspect="1"/>
        </xdr:cNvSpPr>
      </xdr:nvSpPr>
      <xdr:spPr>
        <a:xfrm>
          <a:off x="9519285" y="545107495"/>
          <a:ext cx="277495" cy="1903095"/>
        </a:xfrm>
        <a:prstGeom prst="rect">
          <a:avLst/>
        </a:prstGeom>
        <a:noFill/>
        <a:ln w="9525">
          <a:noFill/>
        </a:ln>
      </xdr:spPr>
    </xdr:sp>
    <xdr:clientData/>
  </xdr:twoCellAnchor>
  <xdr:twoCellAnchor editAs="oneCell">
    <xdr:from>
      <xdr:col>7</xdr:col>
      <xdr:colOff>594995</xdr:colOff>
      <xdr:row>365</xdr:row>
      <xdr:rowOff>382905</xdr:rowOff>
    </xdr:from>
    <xdr:to>
      <xdr:col>7</xdr:col>
      <xdr:colOff>872490</xdr:colOff>
      <xdr:row>366</xdr:row>
      <xdr:rowOff>1116965</xdr:rowOff>
    </xdr:to>
    <xdr:sp>
      <xdr:nvSpPr>
        <xdr:cNvPr id="2131" name="AutoShape 106" descr="u=3327118725,3352234642&amp;fm=214&amp;gp=0"/>
        <xdr:cNvSpPr>
          <a:spLocks noChangeAspect="1"/>
        </xdr:cNvSpPr>
      </xdr:nvSpPr>
      <xdr:spPr>
        <a:xfrm>
          <a:off x="9519285" y="545223065"/>
          <a:ext cx="277495" cy="2506345"/>
        </a:xfrm>
        <a:prstGeom prst="rect">
          <a:avLst/>
        </a:prstGeom>
        <a:noFill/>
        <a:ln w="9525">
          <a:noFill/>
        </a:ln>
      </xdr:spPr>
    </xdr:sp>
    <xdr:clientData/>
  </xdr:twoCellAnchor>
  <xdr:twoCellAnchor editAs="oneCell">
    <xdr:from>
      <xdr:col>7</xdr:col>
      <xdr:colOff>594995</xdr:colOff>
      <xdr:row>370</xdr:row>
      <xdr:rowOff>379730</xdr:rowOff>
    </xdr:from>
    <xdr:to>
      <xdr:col>7</xdr:col>
      <xdr:colOff>872490</xdr:colOff>
      <xdr:row>371</xdr:row>
      <xdr:rowOff>1052195</xdr:rowOff>
    </xdr:to>
    <xdr:sp>
      <xdr:nvSpPr>
        <xdr:cNvPr id="2132" name="AutoShape 106" descr="u=3327118725,3352234642&amp;fm=214&amp;gp=0"/>
        <xdr:cNvSpPr>
          <a:spLocks noChangeAspect="1"/>
        </xdr:cNvSpPr>
      </xdr:nvSpPr>
      <xdr:spPr>
        <a:xfrm>
          <a:off x="9519285" y="554076870"/>
          <a:ext cx="277495" cy="2444750"/>
        </a:xfrm>
        <a:prstGeom prst="rect">
          <a:avLst/>
        </a:prstGeom>
        <a:noFill/>
        <a:ln w="9525">
          <a:noFill/>
        </a:ln>
      </xdr:spPr>
    </xdr:sp>
    <xdr:clientData/>
  </xdr:twoCellAnchor>
  <xdr:twoCellAnchor editAs="oneCell">
    <xdr:from>
      <xdr:col>7</xdr:col>
      <xdr:colOff>594995</xdr:colOff>
      <xdr:row>371</xdr:row>
      <xdr:rowOff>266065</xdr:rowOff>
    </xdr:from>
    <xdr:to>
      <xdr:col>7</xdr:col>
      <xdr:colOff>872490</xdr:colOff>
      <xdr:row>371</xdr:row>
      <xdr:rowOff>2332355</xdr:rowOff>
    </xdr:to>
    <xdr:sp>
      <xdr:nvSpPr>
        <xdr:cNvPr id="2133" name="AutoShape 106" descr="u=3327118725,3352234642&amp;fm=214&amp;gp=0"/>
        <xdr:cNvSpPr>
          <a:spLocks noChangeAspect="1"/>
        </xdr:cNvSpPr>
      </xdr:nvSpPr>
      <xdr:spPr>
        <a:xfrm>
          <a:off x="9519285" y="555735490"/>
          <a:ext cx="277495" cy="2066290"/>
        </a:xfrm>
        <a:prstGeom prst="rect">
          <a:avLst/>
        </a:prstGeom>
        <a:noFill/>
        <a:ln w="9525">
          <a:noFill/>
        </a:ln>
      </xdr:spPr>
    </xdr:sp>
    <xdr:clientData/>
  </xdr:twoCellAnchor>
  <xdr:twoCellAnchor editAs="oneCell">
    <xdr:from>
      <xdr:col>7</xdr:col>
      <xdr:colOff>594995</xdr:colOff>
      <xdr:row>371</xdr:row>
      <xdr:rowOff>384810</xdr:rowOff>
    </xdr:from>
    <xdr:to>
      <xdr:col>7</xdr:col>
      <xdr:colOff>872490</xdr:colOff>
      <xdr:row>371</xdr:row>
      <xdr:rowOff>2878455</xdr:rowOff>
    </xdr:to>
    <xdr:sp>
      <xdr:nvSpPr>
        <xdr:cNvPr id="2134" name="AutoShape 106" descr="u=3327118725,3352234642&amp;fm=214&amp;gp=0"/>
        <xdr:cNvSpPr>
          <a:spLocks noChangeAspect="1"/>
        </xdr:cNvSpPr>
      </xdr:nvSpPr>
      <xdr:spPr>
        <a:xfrm>
          <a:off x="9519285" y="555854235"/>
          <a:ext cx="277495" cy="2493645"/>
        </a:xfrm>
        <a:prstGeom prst="rect">
          <a:avLst/>
        </a:prstGeom>
        <a:noFill/>
        <a:ln w="9525">
          <a:noFill/>
        </a:ln>
      </xdr:spPr>
    </xdr:sp>
    <xdr:clientData/>
  </xdr:twoCellAnchor>
  <xdr:twoCellAnchor editAs="oneCell">
    <xdr:from>
      <xdr:col>7</xdr:col>
      <xdr:colOff>594995</xdr:colOff>
      <xdr:row>377</xdr:row>
      <xdr:rowOff>292100</xdr:rowOff>
    </xdr:from>
    <xdr:to>
      <xdr:col>7</xdr:col>
      <xdr:colOff>872490</xdr:colOff>
      <xdr:row>379</xdr:row>
      <xdr:rowOff>593090</xdr:rowOff>
    </xdr:to>
    <xdr:sp>
      <xdr:nvSpPr>
        <xdr:cNvPr id="2135" name="AutoShape 106" descr="u=3327118725,3352234642&amp;fm=214&amp;gp=0"/>
        <xdr:cNvSpPr>
          <a:spLocks noChangeAspect="1"/>
        </xdr:cNvSpPr>
      </xdr:nvSpPr>
      <xdr:spPr>
        <a:xfrm>
          <a:off x="9519285" y="564493410"/>
          <a:ext cx="277495" cy="2365375"/>
        </a:xfrm>
        <a:prstGeom prst="rect">
          <a:avLst/>
        </a:prstGeom>
        <a:noFill/>
        <a:ln w="9525">
          <a:noFill/>
        </a:ln>
      </xdr:spPr>
    </xdr:sp>
    <xdr:clientData/>
  </xdr:twoCellAnchor>
  <xdr:twoCellAnchor editAs="oneCell">
    <xdr:from>
      <xdr:col>7</xdr:col>
      <xdr:colOff>594995</xdr:colOff>
      <xdr:row>378</xdr:row>
      <xdr:rowOff>260985</xdr:rowOff>
    </xdr:from>
    <xdr:to>
      <xdr:col>7</xdr:col>
      <xdr:colOff>872490</xdr:colOff>
      <xdr:row>379</xdr:row>
      <xdr:rowOff>315595</xdr:rowOff>
    </xdr:to>
    <xdr:sp>
      <xdr:nvSpPr>
        <xdr:cNvPr id="2136" name="AutoShape 106" descr="u=3327118725,3352234642&amp;fm=214&amp;gp=0"/>
        <xdr:cNvSpPr>
          <a:spLocks noChangeAspect="1"/>
        </xdr:cNvSpPr>
      </xdr:nvSpPr>
      <xdr:spPr>
        <a:xfrm>
          <a:off x="9519285" y="564754395"/>
          <a:ext cx="277495" cy="1826895"/>
        </a:xfrm>
        <a:prstGeom prst="rect">
          <a:avLst/>
        </a:prstGeom>
        <a:noFill/>
        <a:ln w="9525">
          <a:noFill/>
        </a:ln>
      </xdr:spPr>
    </xdr:sp>
    <xdr:clientData/>
  </xdr:twoCellAnchor>
  <xdr:twoCellAnchor editAs="oneCell">
    <xdr:from>
      <xdr:col>7</xdr:col>
      <xdr:colOff>594995</xdr:colOff>
      <xdr:row>378</xdr:row>
      <xdr:rowOff>382905</xdr:rowOff>
    </xdr:from>
    <xdr:to>
      <xdr:col>7</xdr:col>
      <xdr:colOff>872490</xdr:colOff>
      <xdr:row>379</xdr:row>
      <xdr:rowOff>1057275</xdr:rowOff>
    </xdr:to>
    <xdr:sp>
      <xdr:nvSpPr>
        <xdr:cNvPr id="2137" name="AutoShape 106" descr="u=3327118725,3352234642&amp;fm=214&amp;gp=0"/>
        <xdr:cNvSpPr>
          <a:spLocks noChangeAspect="1"/>
        </xdr:cNvSpPr>
      </xdr:nvSpPr>
      <xdr:spPr>
        <a:xfrm>
          <a:off x="9519285" y="564876315"/>
          <a:ext cx="277495" cy="2446655"/>
        </a:xfrm>
        <a:prstGeom prst="rect">
          <a:avLst/>
        </a:prstGeom>
        <a:noFill/>
        <a:ln w="9525">
          <a:noFill/>
        </a:ln>
      </xdr:spPr>
    </xdr:sp>
    <xdr:clientData/>
  </xdr:twoCellAnchor>
  <xdr:twoCellAnchor editAs="oneCell">
    <xdr:from>
      <xdr:col>7</xdr:col>
      <xdr:colOff>594995</xdr:colOff>
      <xdr:row>346</xdr:row>
      <xdr:rowOff>268605</xdr:rowOff>
    </xdr:from>
    <xdr:to>
      <xdr:col>7</xdr:col>
      <xdr:colOff>872490</xdr:colOff>
      <xdr:row>347</xdr:row>
      <xdr:rowOff>694055</xdr:rowOff>
    </xdr:to>
    <xdr:sp>
      <xdr:nvSpPr>
        <xdr:cNvPr id="2138" name="AutoShape 106" descr="u=3327118725,3352234642&amp;fm=214&amp;gp=0"/>
        <xdr:cNvSpPr>
          <a:spLocks noChangeAspect="1"/>
        </xdr:cNvSpPr>
      </xdr:nvSpPr>
      <xdr:spPr>
        <a:xfrm>
          <a:off x="9519285" y="520684760"/>
          <a:ext cx="277495" cy="2197735"/>
        </a:xfrm>
        <a:prstGeom prst="rect">
          <a:avLst/>
        </a:prstGeom>
        <a:noFill/>
        <a:ln w="9525">
          <a:noFill/>
        </a:ln>
      </xdr:spPr>
    </xdr:sp>
    <xdr:clientData/>
  </xdr:twoCellAnchor>
  <xdr:twoCellAnchor editAs="oneCell">
    <xdr:from>
      <xdr:col>7</xdr:col>
      <xdr:colOff>594995</xdr:colOff>
      <xdr:row>349</xdr:row>
      <xdr:rowOff>182880</xdr:rowOff>
    </xdr:from>
    <xdr:to>
      <xdr:col>7</xdr:col>
      <xdr:colOff>872490</xdr:colOff>
      <xdr:row>352</xdr:row>
      <xdr:rowOff>1531620</xdr:rowOff>
    </xdr:to>
    <xdr:sp>
      <xdr:nvSpPr>
        <xdr:cNvPr id="2139" name="AutoShape 106" descr="u=3327118725,3352234642&amp;fm=214&amp;gp=0"/>
        <xdr:cNvSpPr>
          <a:spLocks noChangeAspect="1"/>
        </xdr:cNvSpPr>
      </xdr:nvSpPr>
      <xdr:spPr>
        <a:xfrm>
          <a:off x="9519285" y="525915890"/>
          <a:ext cx="277495" cy="2085340"/>
        </a:xfrm>
        <a:prstGeom prst="rect">
          <a:avLst/>
        </a:prstGeom>
        <a:noFill/>
        <a:ln w="9525">
          <a:noFill/>
        </a:ln>
      </xdr:spPr>
    </xdr:sp>
    <xdr:clientData/>
  </xdr:twoCellAnchor>
  <xdr:twoCellAnchor editAs="oneCell">
    <xdr:from>
      <xdr:col>7</xdr:col>
      <xdr:colOff>594995</xdr:colOff>
      <xdr:row>348</xdr:row>
      <xdr:rowOff>266700</xdr:rowOff>
    </xdr:from>
    <xdr:to>
      <xdr:col>7</xdr:col>
      <xdr:colOff>872490</xdr:colOff>
      <xdr:row>351</xdr:row>
      <xdr:rowOff>257810</xdr:rowOff>
    </xdr:to>
    <xdr:sp>
      <xdr:nvSpPr>
        <xdr:cNvPr id="2140" name="AutoShape 106" descr="u=3327118725,3352234642&amp;fm=214&amp;gp=0"/>
        <xdr:cNvSpPr>
          <a:spLocks noChangeAspect="1"/>
        </xdr:cNvSpPr>
      </xdr:nvSpPr>
      <xdr:spPr>
        <a:xfrm>
          <a:off x="9519285" y="524227425"/>
          <a:ext cx="277495" cy="2207895"/>
        </a:xfrm>
        <a:prstGeom prst="rect">
          <a:avLst/>
        </a:prstGeom>
        <a:noFill/>
        <a:ln w="9525">
          <a:noFill/>
        </a:ln>
      </xdr:spPr>
    </xdr:sp>
    <xdr:clientData/>
  </xdr:twoCellAnchor>
  <xdr:twoCellAnchor editAs="oneCell">
    <xdr:from>
      <xdr:col>7</xdr:col>
      <xdr:colOff>594995</xdr:colOff>
      <xdr:row>375</xdr:row>
      <xdr:rowOff>292100</xdr:rowOff>
    </xdr:from>
    <xdr:to>
      <xdr:col>7</xdr:col>
      <xdr:colOff>872490</xdr:colOff>
      <xdr:row>376</xdr:row>
      <xdr:rowOff>983615</xdr:rowOff>
    </xdr:to>
    <xdr:sp>
      <xdr:nvSpPr>
        <xdr:cNvPr id="2141" name="AutoShape 106" descr="u=3327118725,3352234642&amp;fm=214&amp;gp=0"/>
        <xdr:cNvSpPr>
          <a:spLocks noChangeAspect="1"/>
        </xdr:cNvSpPr>
      </xdr:nvSpPr>
      <xdr:spPr>
        <a:xfrm>
          <a:off x="9519285" y="560979320"/>
          <a:ext cx="277495" cy="2427605"/>
        </a:xfrm>
        <a:prstGeom prst="rect">
          <a:avLst/>
        </a:prstGeom>
        <a:noFill/>
        <a:ln w="9525">
          <a:noFill/>
        </a:ln>
      </xdr:spPr>
    </xdr:sp>
    <xdr:clientData/>
  </xdr:twoCellAnchor>
  <xdr:twoCellAnchor editAs="oneCell">
    <xdr:from>
      <xdr:col>7</xdr:col>
      <xdr:colOff>594995</xdr:colOff>
      <xdr:row>375</xdr:row>
      <xdr:rowOff>266700</xdr:rowOff>
    </xdr:from>
    <xdr:to>
      <xdr:col>7</xdr:col>
      <xdr:colOff>872490</xdr:colOff>
      <xdr:row>376</xdr:row>
      <xdr:rowOff>895350</xdr:rowOff>
    </xdr:to>
    <xdr:sp>
      <xdr:nvSpPr>
        <xdr:cNvPr id="2142" name="AutoShape 106" descr="u=3327118725,3352234642&amp;fm=214&amp;gp=0"/>
        <xdr:cNvSpPr>
          <a:spLocks noChangeAspect="1"/>
        </xdr:cNvSpPr>
      </xdr:nvSpPr>
      <xdr:spPr>
        <a:xfrm>
          <a:off x="9519285" y="560953920"/>
          <a:ext cx="277495" cy="2364740"/>
        </a:xfrm>
        <a:prstGeom prst="rect">
          <a:avLst/>
        </a:prstGeom>
        <a:noFill/>
        <a:ln w="9525">
          <a:noFill/>
        </a:ln>
      </xdr:spPr>
    </xdr:sp>
    <xdr:clientData/>
  </xdr:twoCellAnchor>
  <xdr:twoCellAnchor editAs="oneCell">
    <xdr:from>
      <xdr:col>7</xdr:col>
      <xdr:colOff>594995</xdr:colOff>
      <xdr:row>375</xdr:row>
      <xdr:rowOff>266700</xdr:rowOff>
    </xdr:from>
    <xdr:to>
      <xdr:col>7</xdr:col>
      <xdr:colOff>872490</xdr:colOff>
      <xdr:row>376</xdr:row>
      <xdr:rowOff>895350</xdr:rowOff>
    </xdr:to>
    <xdr:sp>
      <xdr:nvSpPr>
        <xdr:cNvPr id="2143" name="AutoShape 106" descr="u=3327118725,3352234642&amp;fm=214&amp;gp=0"/>
        <xdr:cNvSpPr>
          <a:spLocks noChangeAspect="1"/>
        </xdr:cNvSpPr>
      </xdr:nvSpPr>
      <xdr:spPr>
        <a:xfrm>
          <a:off x="9519285" y="560953920"/>
          <a:ext cx="277495" cy="2364740"/>
        </a:xfrm>
        <a:prstGeom prst="rect">
          <a:avLst/>
        </a:prstGeom>
        <a:noFill/>
        <a:ln w="9525">
          <a:noFill/>
        </a:ln>
      </xdr:spPr>
    </xdr:sp>
    <xdr:clientData/>
  </xdr:twoCellAnchor>
  <xdr:twoCellAnchor editAs="oneCell">
    <xdr:from>
      <xdr:col>7</xdr:col>
      <xdr:colOff>594995</xdr:colOff>
      <xdr:row>371</xdr:row>
      <xdr:rowOff>182880</xdr:rowOff>
    </xdr:from>
    <xdr:to>
      <xdr:col>7</xdr:col>
      <xdr:colOff>872490</xdr:colOff>
      <xdr:row>371</xdr:row>
      <xdr:rowOff>2530475</xdr:rowOff>
    </xdr:to>
    <xdr:sp>
      <xdr:nvSpPr>
        <xdr:cNvPr id="2144" name="AutoShape 106" descr="u=3327118725,3352234642&amp;fm=214&amp;gp=0"/>
        <xdr:cNvSpPr>
          <a:spLocks noChangeAspect="1"/>
        </xdr:cNvSpPr>
      </xdr:nvSpPr>
      <xdr:spPr>
        <a:xfrm>
          <a:off x="9519285" y="555652305"/>
          <a:ext cx="277495" cy="2347595"/>
        </a:xfrm>
        <a:prstGeom prst="rect">
          <a:avLst/>
        </a:prstGeom>
        <a:noFill/>
        <a:ln w="9525">
          <a:noFill/>
        </a:ln>
      </xdr:spPr>
    </xdr:sp>
    <xdr:clientData/>
  </xdr:twoCellAnchor>
  <xdr:twoCellAnchor editAs="oneCell">
    <xdr:from>
      <xdr:col>7</xdr:col>
      <xdr:colOff>594995</xdr:colOff>
      <xdr:row>381</xdr:row>
      <xdr:rowOff>268605</xdr:rowOff>
    </xdr:from>
    <xdr:to>
      <xdr:col>7</xdr:col>
      <xdr:colOff>872490</xdr:colOff>
      <xdr:row>382</xdr:row>
      <xdr:rowOff>873125</xdr:rowOff>
    </xdr:to>
    <xdr:sp>
      <xdr:nvSpPr>
        <xdr:cNvPr id="2145" name="AutoShape 106" descr="u=3327118725,3352234642&amp;fm=214&amp;gp=0"/>
        <xdr:cNvSpPr>
          <a:spLocks noChangeAspect="1"/>
        </xdr:cNvSpPr>
      </xdr:nvSpPr>
      <xdr:spPr>
        <a:xfrm>
          <a:off x="9519285" y="569640085"/>
          <a:ext cx="277495" cy="2376805"/>
        </a:xfrm>
        <a:prstGeom prst="rect">
          <a:avLst/>
        </a:prstGeom>
        <a:noFill/>
        <a:ln w="9525">
          <a:noFill/>
        </a:ln>
      </xdr:spPr>
    </xdr:sp>
    <xdr:clientData/>
  </xdr:twoCellAnchor>
  <xdr:twoCellAnchor editAs="oneCell">
    <xdr:from>
      <xdr:col>7</xdr:col>
      <xdr:colOff>594995</xdr:colOff>
      <xdr:row>368</xdr:row>
      <xdr:rowOff>266700</xdr:rowOff>
    </xdr:from>
    <xdr:to>
      <xdr:col>7</xdr:col>
      <xdr:colOff>872490</xdr:colOff>
      <xdr:row>369</xdr:row>
      <xdr:rowOff>857250</xdr:rowOff>
    </xdr:to>
    <xdr:sp>
      <xdr:nvSpPr>
        <xdr:cNvPr id="2146" name="AutoShape 106" descr="u=3327118725,3352234642&amp;fm=214&amp;gp=0"/>
        <xdr:cNvSpPr>
          <a:spLocks noChangeAspect="1"/>
        </xdr:cNvSpPr>
      </xdr:nvSpPr>
      <xdr:spPr>
        <a:xfrm>
          <a:off x="9519285" y="550423715"/>
          <a:ext cx="277495" cy="2362835"/>
        </a:xfrm>
        <a:prstGeom prst="rect">
          <a:avLst/>
        </a:prstGeom>
        <a:noFill/>
        <a:ln w="9525">
          <a:noFill/>
        </a:ln>
      </xdr:spPr>
    </xdr:sp>
    <xdr:clientData/>
  </xdr:twoCellAnchor>
  <xdr:twoCellAnchor editAs="oneCell">
    <xdr:from>
      <xdr:col>7</xdr:col>
      <xdr:colOff>594995</xdr:colOff>
      <xdr:row>369</xdr:row>
      <xdr:rowOff>266065</xdr:rowOff>
    </xdr:from>
    <xdr:to>
      <xdr:col>7</xdr:col>
      <xdr:colOff>872490</xdr:colOff>
      <xdr:row>370</xdr:row>
      <xdr:rowOff>644525</xdr:rowOff>
    </xdr:to>
    <xdr:sp>
      <xdr:nvSpPr>
        <xdr:cNvPr id="2147" name="AutoShape 106" descr="u=3327118725,3352234642&amp;fm=214&amp;gp=0"/>
        <xdr:cNvSpPr>
          <a:spLocks noChangeAspect="1"/>
        </xdr:cNvSpPr>
      </xdr:nvSpPr>
      <xdr:spPr>
        <a:xfrm>
          <a:off x="9519285" y="552195365"/>
          <a:ext cx="277495" cy="2146300"/>
        </a:xfrm>
        <a:prstGeom prst="rect">
          <a:avLst/>
        </a:prstGeom>
        <a:noFill/>
        <a:ln w="9525">
          <a:noFill/>
        </a:ln>
      </xdr:spPr>
    </xdr:sp>
    <xdr:clientData/>
  </xdr:twoCellAnchor>
  <xdr:twoCellAnchor editAs="oneCell">
    <xdr:from>
      <xdr:col>7</xdr:col>
      <xdr:colOff>594995</xdr:colOff>
      <xdr:row>369</xdr:row>
      <xdr:rowOff>377825</xdr:rowOff>
    </xdr:from>
    <xdr:to>
      <xdr:col>7</xdr:col>
      <xdr:colOff>872490</xdr:colOff>
      <xdr:row>370</xdr:row>
      <xdr:rowOff>1478915</xdr:rowOff>
    </xdr:to>
    <xdr:sp>
      <xdr:nvSpPr>
        <xdr:cNvPr id="2148" name="AutoShape 106" descr="u=3327118725,3352234642&amp;fm=214&amp;gp=0"/>
        <xdr:cNvSpPr>
          <a:spLocks noChangeAspect="1"/>
        </xdr:cNvSpPr>
      </xdr:nvSpPr>
      <xdr:spPr>
        <a:xfrm>
          <a:off x="9519285" y="552307125"/>
          <a:ext cx="277495" cy="2868930"/>
        </a:xfrm>
        <a:prstGeom prst="rect">
          <a:avLst/>
        </a:prstGeom>
        <a:noFill/>
        <a:ln w="9525">
          <a:noFill/>
        </a:ln>
      </xdr:spPr>
    </xdr:sp>
    <xdr:clientData/>
  </xdr:twoCellAnchor>
  <xdr:twoCellAnchor editAs="oneCell">
    <xdr:from>
      <xdr:col>7</xdr:col>
      <xdr:colOff>594995</xdr:colOff>
      <xdr:row>381</xdr:row>
      <xdr:rowOff>304800</xdr:rowOff>
    </xdr:from>
    <xdr:to>
      <xdr:col>7</xdr:col>
      <xdr:colOff>872490</xdr:colOff>
      <xdr:row>382</xdr:row>
      <xdr:rowOff>1115060</xdr:rowOff>
    </xdr:to>
    <xdr:sp>
      <xdr:nvSpPr>
        <xdr:cNvPr id="2149" name="AutoShape 106" descr="u=3327118725,3352234642&amp;fm=214&amp;gp=0"/>
        <xdr:cNvSpPr>
          <a:spLocks noChangeAspect="1"/>
        </xdr:cNvSpPr>
      </xdr:nvSpPr>
      <xdr:spPr>
        <a:xfrm>
          <a:off x="9519285" y="569676280"/>
          <a:ext cx="277495" cy="2582545"/>
        </a:xfrm>
        <a:prstGeom prst="rect">
          <a:avLst/>
        </a:prstGeom>
        <a:noFill/>
        <a:ln w="9525">
          <a:noFill/>
        </a:ln>
      </xdr:spPr>
    </xdr:sp>
    <xdr:clientData/>
  </xdr:twoCellAnchor>
  <xdr:twoCellAnchor editAs="oneCell">
    <xdr:from>
      <xdr:col>7</xdr:col>
      <xdr:colOff>594995</xdr:colOff>
      <xdr:row>382</xdr:row>
      <xdr:rowOff>267335</xdr:rowOff>
    </xdr:from>
    <xdr:to>
      <xdr:col>7</xdr:col>
      <xdr:colOff>872490</xdr:colOff>
      <xdr:row>383</xdr:row>
      <xdr:rowOff>582295</xdr:rowOff>
    </xdr:to>
    <xdr:sp>
      <xdr:nvSpPr>
        <xdr:cNvPr id="2150" name="AutoShape 106" descr="u=3327118725,3352234642&amp;fm=214&amp;gp=0"/>
        <xdr:cNvSpPr>
          <a:spLocks noChangeAspect="1"/>
        </xdr:cNvSpPr>
      </xdr:nvSpPr>
      <xdr:spPr>
        <a:xfrm>
          <a:off x="9519285" y="571411100"/>
          <a:ext cx="277495" cy="2315210"/>
        </a:xfrm>
        <a:prstGeom prst="rect">
          <a:avLst/>
        </a:prstGeom>
        <a:noFill/>
        <a:ln w="9525">
          <a:noFill/>
        </a:ln>
      </xdr:spPr>
    </xdr:sp>
    <xdr:clientData/>
  </xdr:twoCellAnchor>
  <xdr:twoCellAnchor editAs="oneCell">
    <xdr:from>
      <xdr:col>7</xdr:col>
      <xdr:colOff>594995</xdr:colOff>
      <xdr:row>382</xdr:row>
      <xdr:rowOff>382905</xdr:rowOff>
    </xdr:from>
    <xdr:to>
      <xdr:col>7</xdr:col>
      <xdr:colOff>872490</xdr:colOff>
      <xdr:row>385</xdr:row>
      <xdr:rowOff>255905</xdr:rowOff>
    </xdr:to>
    <xdr:sp>
      <xdr:nvSpPr>
        <xdr:cNvPr id="2151" name="AutoShape 106" descr="u=3327118725,3352234642&amp;fm=214&amp;gp=0"/>
        <xdr:cNvSpPr>
          <a:spLocks noChangeAspect="1"/>
        </xdr:cNvSpPr>
      </xdr:nvSpPr>
      <xdr:spPr>
        <a:xfrm>
          <a:off x="9519285" y="571526670"/>
          <a:ext cx="277495" cy="3079750"/>
        </a:xfrm>
        <a:prstGeom prst="rect">
          <a:avLst/>
        </a:prstGeom>
        <a:noFill/>
        <a:ln w="9525">
          <a:noFill/>
        </a:ln>
      </xdr:spPr>
    </xdr:sp>
    <xdr:clientData/>
  </xdr:twoCellAnchor>
  <xdr:twoCellAnchor editAs="oneCell">
    <xdr:from>
      <xdr:col>7</xdr:col>
      <xdr:colOff>594995</xdr:colOff>
      <xdr:row>363</xdr:row>
      <xdr:rowOff>268605</xdr:rowOff>
    </xdr:from>
    <xdr:to>
      <xdr:col>7</xdr:col>
      <xdr:colOff>872490</xdr:colOff>
      <xdr:row>364</xdr:row>
      <xdr:rowOff>913765</xdr:rowOff>
    </xdr:to>
    <xdr:sp>
      <xdr:nvSpPr>
        <xdr:cNvPr id="2152" name="AutoShape 106" descr="u=3327118725,3352234642&amp;fm=214&amp;gp=0"/>
        <xdr:cNvSpPr>
          <a:spLocks noChangeAspect="1"/>
        </xdr:cNvSpPr>
      </xdr:nvSpPr>
      <xdr:spPr>
        <a:xfrm>
          <a:off x="9519285" y="541564195"/>
          <a:ext cx="277495" cy="2417445"/>
        </a:xfrm>
        <a:prstGeom prst="rect">
          <a:avLst/>
        </a:prstGeom>
        <a:noFill/>
        <a:ln w="9525">
          <a:noFill/>
        </a:ln>
      </xdr:spPr>
    </xdr:sp>
    <xdr:clientData/>
  </xdr:twoCellAnchor>
  <xdr:twoCellAnchor editAs="oneCell">
    <xdr:from>
      <xdr:col>7</xdr:col>
      <xdr:colOff>594995</xdr:colOff>
      <xdr:row>366</xdr:row>
      <xdr:rowOff>267970</xdr:rowOff>
    </xdr:from>
    <xdr:to>
      <xdr:col>7</xdr:col>
      <xdr:colOff>872490</xdr:colOff>
      <xdr:row>367</xdr:row>
      <xdr:rowOff>873760</xdr:rowOff>
    </xdr:to>
    <xdr:sp>
      <xdr:nvSpPr>
        <xdr:cNvPr id="2153" name="AutoShape 106" descr="u=3327118725,3352234642&amp;fm=214&amp;gp=0"/>
        <xdr:cNvSpPr>
          <a:spLocks noChangeAspect="1"/>
        </xdr:cNvSpPr>
      </xdr:nvSpPr>
      <xdr:spPr>
        <a:xfrm>
          <a:off x="9519285" y="546880415"/>
          <a:ext cx="277495" cy="2378075"/>
        </a:xfrm>
        <a:prstGeom prst="rect">
          <a:avLst/>
        </a:prstGeom>
        <a:noFill/>
        <a:ln w="9525">
          <a:noFill/>
        </a:ln>
      </xdr:spPr>
    </xdr:sp>
    <xdr:clientData/>
  </xdr:twoCellAnchor>
  <xdr:twoCellAnchor editAs="oneCell">
    <xdr:from>
      <xdr:col>7</xdr:col>
      <xdr:colOff>594995</xdr:colOff>
      <xdr:row>365</xdr:row>
      <xdr:rowOff>266700</xdr:rowOff>
    </xdr:from>
    <xdr:to>
      <xdr:col>7</xdr:col>
      <xdr:colOff>872490</xdr:colOff>
      <xdr:row>366</xdr:row>
      <xdr:rowOff>1033145</xdr:rowOff>
    </xdr:to>
    <xdr:sp>
      <xdr:nvSpPr>
        <xdr:cNvPr id="2154" name="AutoShape 106" descr="u=3327118725,3352234642&amp;fm=214&amp;gp=0"/>
        <xdr:cNvSpPr>
          <a:spLocks noChangeAspect="1"/>
        </xdr:cNvSpPr>
      </xdr:nvSpPr>
      <xdr:spPr>
        <a:xfrm>
          <a:off x="9519285" y="545106860"/>
          <a:ext cx="277495" cy="2538730"/>
        </a:xfrm>
        <a:prstGeom prst="rect">
          <a:avLst/>
        </a:prstGeom>
        <a:noFill/>
        <a:ln w="9525">
          <a:noFill/>
        </a:ln>
      </xdr:spPr>
    </xdr:sp>
    <xdr:clientData/>
  </xdr:twoCellAnchor>
  <xdr:twoCellAnchor editAs="oneCell">
    <xdr:from>
      <xdr:col>7</xdr:col>
      <xdr:colOff>594995</xdr:colOff>
      <xdr:row>384</xdr:row>
      <xdr:rowOff>266065</xdr:rowOff>
    </xdr:from>
    <xdr:to>
      <xdr:col>7</xdr:col>
      <xdr:colOff>872490</xdr:colOff>
      <xdr:row>385</xdr:row>
      <xdr:rowOff>2080895</xdr:rowOff>
    </xdr:to>
    <xdr:sp>
      <xdr:nvSpPr>
        <xdr:cNvPr id="2155" name="AutoShape 106" descr="u=3327118725,3352234642&amp;fm=214&amp;gp=0"/>
        <xdr:cNvSpPr>
          <a:spLocks noChangeAspect="1"/>
        </xdr:cNvSpPr>
      </xdr:nvSpPr>
      <xdr:spPr>
        <a:xfrm>
          <a:off x="9519285" y="574324480"/>
          <a:ext cx="277495" cy="2106930"/>
        </a:xfrm>
        <a:prstGeom prst="rect">
          <a:avLst/>
        </a:prstGeom>
        <a:noFill/>
        <a:ln w="9525">
          <a:noFill/>
        </a:ln>
      </xdr:spPr>
    </xdr:sp>
    <xdr:clientData/>
  </xdr:twoCellAnchor>
  <xdr:twoCellAnchor editAs="oneCell">
    <xdr:from>
      <xdr:col>7</xdr:col>
      <xdr:colOff>594995</xdr:colOff>
      <xdr:row>384</xdr:row>
      <xdr:rowOff>182880</xdr:rowOff>
    </xdr:from>
    <xdr:to>
      <xdr:col>7</xdr:col>
      <xdr:colOff>872490</xdr:colOff>
      <xdr:row>385</xdr:row>
      <xdr:rowOff>2194560</xdr:rowOff>
    </xdr:to>
    <xdr:sp>
      <xdr:nvSpPr>
        <xdr:cNvPr id="2156" name="AutoShape 106" descr="u=3327118725,3352234642&amp;fm=214&amp;gp=0"/>
        <xdr:cNvSpPr>
          <a:spLocks noChangeAspect="1"/>
        </xdr:cNvSpPr>
      </xdr:nvSpPr>
      <xdr:spPr>
        <a:xfrm>
          <a:off x="9519285" y="574241295"/>
          <a:ext cx="277495" cy="2303780"/>
        </a:xfrm>
        <a:prstGeom prst="rect">
          <a:avLst/>
        </a:prstGeom>
        <a:noFill/>
        <a:ln w="9525">
          <a:noFill/>
        </a:ln>
      </xdr:spPr>
    </xdr:sp>
    <xdr:clientData/>
  </xdr:twoCellAnchor>
  <xdr:twoCellAnchor editAs="oneCell">
    <xdr:from>
      <xdr:col>7</xdr:col>
      <xdr:colOff>594995</xdr:colOff>
      <xdr:row>382</xdr:row>
      <xdr:rowOff>266065</xdr:rowOff>
    </xdr:from>
    <xdr:to>
      <xdr:col>7</xdr:col>
      <xdr:colOff>872490</xdr:colOff>
      <xdr:row>383</xdr:row>
      <xdr:rowOff>842645</xdr:rowOff>
    </xdr:to>
    <xdr:sp>
      <xdr:nvSpPr>
        <xdr:cNvPr id="2157" name="AutoShape 106" descr="u=3327118725,3352234642&amp;fm=214&amp;gp=0"/>
        <xdr:cNvSpPr>
          <a:spLocks noChangeAspect="1"/>
        </xdr:cNvSpPr>
      </xdr:nvSpPr>
      <xdr:spPr>
        <a:xfrm>
          <a:off x="9519285" y="571409830"/>
          <a:ext cx="277495" cy="2576830"/>
        </a:xfrm>
        <a:prstGeom prst="rect">
          <a:avLst/>
        </a:prstGeom>
        <a:noFill/>
        <a:ln w="9525">
          <a:noFill/>
        </a:ln>
      </xdr:spPr>
    </xdr:sp>
    <xdr:clientData/>
  </xdr:twoCellAnchor>
  <xdr:twoCellAnchor editAs="oneCell">
    <xdr:from>
      <xdr:col>7</xdr:col>
      <xdr:colOff>594995</xdr:colOff>
      <xdr:row>287</xdr:row>
      <xdr:rowOff>266700</xdr:rowOff>
    </xdr:from>
    <xdr:to>
      <xdr:col>7</xdr:col>
      <xdr:colOff>872490</xdr:colOff>
      <xdr:row>289</xdr:row>
      <xdr:rowOff>780415</xdr:rowOff>
    </xdr:to>
    <xdr:sp>
      <xdr:nvSpPr>
        <xdr:cNvPr id="2158" name="AutoShape 106" descr="u=3327118725,3352234642&amp;fm=214&amp;gp=0"/>
        <xdr:cNvSpPr>
          <a:spLocks noChangeAspect="1"/>
        </xdr:cNvSpPr>
      </xdr:nvSpPr>
      <xdr:spPr>
        <a:xfrm>
          <a:off x="9519285" y="423279570"/>
          <a:ext cx="277495" cy="2069465"/>
        </a:xfrm>
        <a:prstGeom prst="rect">
          <a:avLst/>
        </a:prstGeom>
        <a:noFill/>
        <a:ln w="9525">
          <a:noFill/>
        </a:ln>
      </xdr:spPr>
    </xdr:sp>
    <xdr:clientData/>
  </xdr:twoCellAnchor>
  <xdr:twoCellAnchor editAs="oneCell">
    <xdr:from>
      <xdr:col>7</xdr:col>
      <xdr:colOff>594995</xdr:colOff>
      <xdr:row>265</xdr:row>
      <xdr:rowOff>182880</xdr:rowOff>
    </xdr:from>
    <xdr:to>
      <xdr:col>7</xdr:col>
      <xdr:colOff>872490</xdr:colOff>
      <xdr:row>265</xdr:row>
      <xdr:rowOff>2168525</xdr:rowOff>
    </xdr:to>
    <xdr:sp>
      <xdr:nvSpPr>
        <xdr:cNvPr id="2159" name="AutoShape 106" descr="u=3327118725,3352234642&amp;fm=214&amp;gp=0"/>
        <xdr:cNvSpPr>
          <a:spLocks noChangeAspect="1"/>
        </xdr:cNvSpPr>
      </xdr:nvSpPr>
      <xdr:spPr>
        <a:xfrm>
          <a:off x="9519285" y="396601950"/>
          <a:ext cx="277495" cy="1985645"/>
        </a:xfrm>
        <a:prstGeom prst="rect">
          <a:avLst/>
        </a:prstGeom>
        <a:noFill/>
        <a:ln w="9525">
          <a:noFill/>
        </a:ln>
      </xdr:spPr>
    </xdr:sp>
    <xdr:clientData/>
  </xdr:twoCellAnchor>
  <xdr:twoCellAnchor editAs="oneCell">
    <xdr:from>
      <xdr:col>7</xdr:col>
      <xdr:colOff>594995</xdr:colOff>
      <xdr:row>262</xdr:row>
      <xdr:rowOff>266700</xdr:rowOff>
    </xdr:from>
    <xdr:to>
      <xdr:col>7</xdr:col>
      <xdr:colOff>872490</xdr:colOff>
      <xdr:row>264</xdr:row>
      <xdr:rowOff>481965</xdr:rowOff>
    </xdr:to>
    <xdr:sp>
      <xdr:nvSpPr>
        <xdr:cNvPr id="2160" name="AutoShape 106" descr="u=3327118725,3352234642&amp;fm=214&amp;gp=0"/>
        <xdr:cNvSpPr>
          <a:spLocks noChangeAspect="1"/>
        </xdr:cNvSpPr>
      </xdr:nvSpPr>
      <xdr:spPr>
        <a:xfrm>
          <a:off x="9519285" y="392849100"/>
          <a:ext cx="277495" cy="2279650"/>
        </a:xfrm>
        <a:prstGeom prst="rect">
          <a:avLst/>
        </a:prstGeom>
        <a:noFill/>
        <a:ln w="9525">
          <a:noFill/>
        </a:ln>
      </xdr:spPr>
    </xdr:sp>
    <xdr:clientData/>
  </xdr:twoCellAnchor>
  <xdr:twoCellAnchor editAs="oneCell">
    <xdr:from>
      <xdr:col>7</xdr:col>
      <xdr:colOff>594995</xdr:colOff>
      <xdr:row>263</xdr:row>
      <xdr:rowOff>266065</xdr:rowOff>
    </xdr:from>
    <xdr:to>
      <xdr:col>7</xdr:col>
      <xdr:colOff>872490</xdr:colOff>
      <xdr:row>265</xdr:row>
      <xdr:rowOff>127000</xdr:rowOff>
    </xdr:to>
    <xdr:sp>
      <xdr:nvSpPr>
        <xdr:cNvPr id="2161" name="AutoShape 106" descr="u=3327118725,3352234642&amp;fm=214&amp;gp=0"/>
        <xdr:cNvSpPr>
          <a:spLocks noChangeAspect="1"/>
        </xdr:cNvSpPr>
      </xdr:nvSpPr>
      <xdr:spPr>
        <a:xfrm>
          <a:off x="9519285" y="394620750"/>
          <a:ext cx="277495" cy="1925320"/>
        </a:xfrm>
        <a:prstGeom prst="rect">
          <a:avLst/>
        </a:prstGeom>
        <a:noFill/>
        <a:ln w="9525">
          <a:noFill/>
        </a:ln>
      </xdr:spPr>
    </xdr:sp>
    <xdr:clientData/>
  </xdr:twoCellAnchor>
  <xdr:twoCellAnchor editAs="oneCell">
    <xdr:from>
      <xdr:col>7</xdr:col>
      <xdr:colOff>594995</xdr:colOff>
      <xdr:row>276</xdr:row>
      <xdr:rowOff>182880</xdr:rowOff>
    </xdr:from>
    <xdr:to>
      <xdr:col>7</xdr:col>
      <xdr:colOff>872490</xdr:colOff>
      <xdr:row>278</xdr:row>
      <xdr:rowOff>1467485</xdr:rowOff>
    </xdr:to>
    <xdr:sp>
      <xdr:nvSpPr>
        <xdr:cNvPr id="2162" name="AutoShape 106" descr="u=3327118725,3352234642&amp;fm=214&amp;gp=0"/>
        <xdr:cNvSpPr>
          <a:spLocks noChangeAspect="1"/>
        </xdr:cNvSpPr>
      </xdr:nvSpPr>
      <xdr:spPr>
        <a:xfrm>
          <a:off x="9519285" y="410367480"/>
          <a:ext cx="277495" cy="1729105"/>
        </a:xfrm>
        <a:prstGeom prst="rect">
          <a:avLst/>
        </a:prstGeom>
        <a:noFill/>
        <a:ln w="9525">
          <a:noFill/>
        </a:ln>
      </xdr:spPr>
    </xdr:sp>
    <xdr:clientData/>
  </xdr:twoCellAnchor>
  <xdr:twoCellAnchor editAs="oneCell">
    <xdr:from>
      <xdr:col>7</xdr:col>
      <xdr:colOff>594995</xdr:colOff>
      <xdr:row>282</xdr:row>
      <xdr:rowOff>266065</xdr:rowOff>
    </xdr:from>
    <xdr:to>
      <xdr:col>7</xdr:col>
      <xdr:colOff>872490</xdr:colOff>
      <xdr:row>283</xdr:row>
      <xdr:rowOff>346075</xdr:rowOff>
    </xdr:to>
    <xdr:sp>
      <xdr:nvSpPr>
        <xdr:cNvPr id="2163" name="AutoShape 106" descr="u=3327118725,3352234642&amp;fm=214&amp;gp=0"/>
        <xdr:cNvSpPr>
          <a:spLocks noChangeAspect="1"/>
        </xdr:cNvSpPr>
      </xdr:nvSpPr>
      <xdr:spPr>
        <a:xfrm>
          <a:off x="9519285" y="413314515"/>
          <a:ext cx="277495" cy="1832610"/>
        </a:xfrm>
        <a:prstGeom prst="rect">
          <a:avLst/>
        </a:prstGeom>
        <a:noFill/>
        <a:ln w="9525">
          <a:noFill/>
        </a:ln>
      </xdr:spPr>
    </xdr:sp>
    <xdr:clientData/>
  </xdr:twoCellAnchor>
  <xdr:twoCellAnchor editAs="oneCell">
    <xdr:from>
      <xdr:col>7</xdr:col>
      <xdr:colOff>594995</xdr:colOff>
      <xdr:row>289</xdr:row>
      <xdr:rowOff>260985</xdr:rowOff>
    </xdr:from>
    <xdr:to>
      <xdr:col>7</xdr:col>
      <xdr:colOff>872490</xdr:colOff>
      <xdr:row>290</xdr:row>
      <xdr:rowOff>350520</xdr:rowOff>
    </xdr:to>
    <xdr:sp>
      <xdr:nvSpPr>
        <xdr:cNvPr id="2164" name="AutoShape 106" descr="u=3327118725,3352234642&amp;fm=214&amp;gp=0"/>
        <xdr:cNvSpPr>
          <a:spLocks noChangeAspect="1"/>
        </xdr:cNvSpPr>
      </xdr:nvSpPr>
      <xdr:spPr>
        <a:xfrm>
          <a:off x="9519285" y="424829605"/>
          <a:ext cx="277495" cy="1861820"/>
        </a:xfrm>
        <a:prstGeom prst="rect">
          <a:avLst/>
        </a:prstGeom>
        <a:noFill/>
        <a:ln w="9525">
          <a:noFill/>
        </a:ln>
      </xdr:spPr>
    </xdr:sp>
    <xdr:clientData/>
  </xdr:twoCellAnchor>
  <xdr:twoCellAnchor editAs="oneCell">
    <xdr:from>
      <xdr:col>7</xdr:col>
      <xdr:colOff>594995</xdr:colOff>
      <xdr:row>306</xdr:row>
      <xdr:rowOff>260985</xdr:rowOff>
    </xdr:from>
    <xdr:to>
      <xdr:col>7</xdr:col>
      <xdr:colOff>872490</xdr:colOff>
      <xdr:row>308</xdr:row>
      <xdr:rowOff>371475</xdr:rowOff>
    </xdr:to>
    <xdr:sp>
      <xdr:nvSpPr>
        <xdr:cNvPr id="2165" name="AutoShape 106" descr="u=3327118725,3352234642&amp;fm=214&amp;gp=0"/>
        <xdr:cNvSpPr>
          <a:spLocks noChangeAspect="1"/>
        </xdr:cNvSpPr>
      </xdr:nvSpPr>
      <xdr:spPr>
        <a:xfrm>
          <a:off x="9519285" y="452788655"/>
          <a:ext cx="277495" cy="2236470"/>
        </a:xfrm>
        <a:prstGeom prst="rect">
          <a:avLst/>
        </a:prstGeom>
        <a:noFill/>
        <a:ln w="9525">
          <a:noFill/>
        </a:ln>
      </xdr:spPr>
    </xdr:sp>
    <xdr:clientData/>
  </xdr:twoCellAnchor>
  <xdr:twoCellAnchor editAs="oneCell">
    <xdr:from>
      <xdr:col>7</xdr:col>
      <xdr:colOff>594995</xdr:colOff>
      <xdr:row>260</xdr:row>
      <xdr:rowOff>304800</xdr:rowOff>
    </xdr:from>
    <xdr:to>
      <xdr:col>7</xdr:col>
      <xdr:colOff>872490</xdr:colOff>
      <xdr:row>262</xdr:row>
      <xdr:rowOff>934720</xdr:rowOff>
    </xdr:to>
    <xdr:sp>
      <xdr:nvSpPr>
        <xdr:cNvPr id="2166" name="AutoShape 106" descr="u=3327118725,3352234642&amp;fm=214&amp;gp=0"/>
        <xdr:cNvSpPr>
          <a:spLocks noChangeAspect="1"/>
        </xdr:cNvSpPr>
      </xdr:nvSpPr>
      <xdr:spPr>
        <a:xfrm>
          <a:off x="9519285" y="391331450"/>
          <a:ext cx="277495" cy="2185670"/>
        </a:xfrm>
        <a:prstGeom prst="rect">
          <a:avLst/>
        </a:prstGeom>
        <a:noFill/>
        <a:ln w="9525">
          <a:noFill/>
        </a:ln>
      </xdr:spPr>
    </xdr:sp>
    <xdr:clientData/>
  </xdr:twoCellAnchor>
  <xdr:twoCellAnchor editAs="oneCell">
    <xdr:from>
      <xdr:col>7</xdr:col>
      <xdr:colOff>594995</xdr:colOff>
      <xdr:row>260</xdr:row>
      <xdr:rowOff>266700</xdr:rowOff>
    </xdr:from>
    <xdr:to>
      <xdr:col>7</xdr:col>
      <xdr:colOff>872490</xdr:colOff>
      <xdr:row>262</xdr:row>
      <xdr:rowOff>808355</xdr:rowOff>
    </xdr:to>
    <xdr:sp>
      <xdr:nvSpPr>
        <xdr:cNvPr id="2167" name="AutoShape 106" descr="u=3327118725,3352234642&amp;fm=214&amp;gp=0"/>
        <xdr:cNvSpPr>
          <a:spLocks noChangeAspect="1"/>
        </xdr:cNvSpPr>
      </xdr:nvSpPr>
      <xdr:spPr>
        <a:xfrm>
          <a:off x="9519285" y="391293350"/>
          <a:ext cx="277495" cy="2097405"/>
        </a:xfrm>
        <a:prstGeom prst="rect">
          <a:avLst/>
        </a:prstGeom>
        <a:noFill/>
        <a:ln w="9525">
          <a:noFill/>
        </a:ln>
      </xdr:spPr>
    </xdr:sp>
    <xdr:clientData/>
  </xdr:twoCellAnchor>
  <xdr:twoCellAnchor editAs="oneCell">
    <xdr:from>
      <xdr:col>7</xdr:col>
      <xdr:colOff>594995</xdr:colOff>
      <xdr:row>260</xdr:row>
      <xdr:rowOff>266700</xdr:rowOff>
    </xdr:from>
    <xdr:to>
      <xdr:col>7</xdr:col>
      <xdr:colOff>872490</xdr:colOff>
      <xdr:row>262</xdr:row>
      <xdr:rowOff>808355</xdr:rowOff>
    </xdr:to>
    <xdr:sp>
      <xdr:nvSpPr>
        <xdr:cNvPr id="2168" name="AutoShape 106" descr="u=3327118725,3352234642&amp;fm=214&amp;gp=0"/>
        <xdr:cNvSpPr>
          <a:spLocks noChangeAspect="1"/>
        </xdr:cNvSpPr>
      </xdr:nvSpPr>
      <xdr:spPr>
        <a:xfrm>
          <a:off x="9519285" y="391293350"/>
          <a:ext cx="277495" cy="2097405"/>
        </a:xfrm>
        <a:prstGeom prst="rect">
          <a:avLst/>
        </a:prstGeom>
        <a:noFill/>
        <a:ln w="9525">
          <a:noFill/>
        </a:ln>
      </xdr:spPr>
    </xdr:sp>
    <xdr:clientData/>
  </xdr:twoCellAnchor>
  <xdr:twoCellAnchor editAs="oneCell">
    <xdr:from>
      <xdr:col>7</xdr:col>
      <xdr:colOff>594995</xdr:colOff>
      <xdr:row>278</xdr:row>
      <xdr:rowOff>266700</xdr:rowOff>
    </xdr:from>
    <xdr:to>
      <xdr:col>7</xdr:col>
      <xdr:colOff>872490</xdr:colOff>
      <xdr:row>281</xdr:row>
      <xdr:rowOff>172720</xdr:rowOff>
    </xdr:to>
    <xdr:sp>
      <xdr:nvSpPr>
        <xdr:cNvPr id="2169" name="AutoShape 106" descr="u=3327118725,3352234642&amp;fm=214&amp;gp=0"/>
        <xdr:cNvSpPr>
          <a:spLocks noChangeAspect="1"/>
        </xdr:cNvSpPr>
      </xdr:nvSpPr>
      <xdr:spPr>
        <a:xfrm>
          <a:off x="9519285" y="410895800"/>
          <a:ext cx="277495" cy="2103120"/>
        </a:xfrm>
        <a:prstGeom prst="rect">
          <a:avLst/>
        </a:prstGeom>
        <a:noFill/>
        <a:ln w="9525">
          <a:noFill/>
        </a:ln>
      </xdr:spPr>
    </xdr:sp>
    <xdr:clientData/>
  </xdr:twoCellAnchor>
  <xdr:twoCellAnchor editAs="oneCell">
    <xdr:from>
      <xdr:col>7</xdr:col>
      <xdr:colOff>594995</xdr:colOff>
      <xdr:row>256</xdr:row>
      <xdr:rowOff>182880</xdr:rowOff>
    </xdr:from>
    <xdr:to>
      <xdr:col>7</xdr:col>
      <xdr:colOff>872490</xdr:colOff>
      <xdr:row>257</xdr:row>
      <xdr:rowOff>365760</xdr:rowOff>
    </xdr:to>
    <xdr:sp>
      <xdr:nvSpPr>
        <xdr:cNvPr id="2170" name="AutoShape 106" descr="u=3327118725,3352234642&amp;fm=214&amp;gp=0"/>
        <xdr:cNvSpPr>
          <a:spLocks noChangeAspect="1"/>
        </xdr:cNvSpPr>
      </xdr:nvSpPr>
      <xdr:spPr>
        <a:xfrm>
          <a:off x="9519285" y="383720975"/>
          <a:ext cx="277495" cy="1955165"/>
        </a:xfrm>
        <a:prstGeom prst="rect">
          <a:avLst/>
        </a:prstGeom>
        <a:noFill/>
        <a:ln w="9525">
          <a:noFill/>
        </a:ln>
      </xdr:spPr>
    </xdr:sp>
    <xdr:clientData/>
  </xdr:twoCellAnchor>
  <xdr:twoCellAnchor editAs="oneCell">
    <xdr:from>
      <xdr:col>7</xdr:col>
      <xdr:colOff>594995</xdr:colOff>
      <xdr:row>266</xdr:row>
      <xdr:rowOff>268605</xdr:rowOff>
    </xdr:from>
    <xdr:to>
      <xdr:col>7</xdr:col>
      <xdr:colOff>872490</xdr:colOff>
      <xdr:row>266</xdr:row>
      <xdr:rowOff>2367915</xdr:rowOff>
    </xdr:to>
    <xdr:sp>
      <xdr:nvSpPr>
        <xdr:cNvPr id="2171" name="AutoShape 106" descr="u=3327118725,3352234642&amp;fm=214&amp;gp=0"/>
        <xdr:cNvSpPr>
          <a:spLocks noChangeAspect="1"/>
        </xdr:cNvSpPr>
      </xdr:nvSpPr>
      <xdr:spPr>
        <a:xfrm>
          <a:off x="9519285" y="400465925"/>
          <a:ext cx="277495" cy="2099310"/>
        </a:xfrm>
        <a:prstGeom prst="rect">
          <a:avLst/>
        </a:prstGeom>
        <a:noFill/>
        <a:ln w="9525">
          <a:noFill/>
        </a:ln>
      </xdr:spPr>
    </xdr:sp>
    <xdr:clientData/>
  </xdr:twoCellAnchor>
  <xdr:twoCellAnchor editAs="oneCell">
    <xdr:from>
      <xdr:col>7</xdr:col>
      <xdr:colOff>594995</xdr:colOff>
      <xdr:row>253</xdr:row>
      <xdr:rowOff>266700</xdr:rowOff>
    </xdr:from>
    <xdr:to>
      <xdr:col>7</xdr:col>
      <xdr:colOff>872490</xdr:colOff>
      <xdr:row>256</xdr:row>
      <xdr:rowOff>102870</xdr:rowOff>
    </xdr:to>
    <xdr:sp>
      <xdr:nvSpPr>
        <xdr:cNvPr id="2172" name="AutoShape 106" descr="u=3327118725,3352234642&amp;fm=214&amp;gp=0"/>
        <xdr:cNvSpPr>
          <a:spLocks noChangeAspect="1"/>
        </xdr:cNvSpPr>
      </xdr:nvSpPr>
      <xdr:spPr>
        <a:xfrm>
          <a:off x="9519285" y="381518160"/>
          <a:ext cx="277495" cy="2122805"/>
        </a:xfrm>
        <a:prstGeom prst="rect">
          <a:avLst/>
        </a:prstGeom>
        <a:noFill/>
        <a:ln w="9525">
          <a:noFill/>
        </a:ln>
      </xdr:spPr>
    </xdr:sp>
    <xdr:clientData/>
  </xdr:twoCellAnchor>
  <xdr:twoCellAnchor editAs="oneCell">
    <xdr:from>
      <xdr:col>7</xdr:col>
      <xdr:colOff>594995</xdr:colOff>
      <xdr:row>254</xdr:row>
      <xdr:rowOff>182880</xdr:rowOff>
    </xdr:from>
    <xdr:to>
      <xdr:col>7</xdr:col>
      <xdr:colOff>872490</xdr:colOff>
      <xdr:row>256</xdr:row>
      <xdr:rowOff>1445260</xdr:rowOff>
    </xdr:to>
    <xdr:sp>
      <xdr:nvSpPr>
        <xdr:cNvPr id="2173" name="AutoShape 106" descr="u=3327118725,3352234642&amp;fm=214&amp;gp=0"/>
        <xdr:cNvSpPr>
          <a:spLocks noChangeAspect="1"/>
        </xdr:cNvSpPr>
      </xdr:nvSpPr>
      <xdr:spPr>
        <a:xfrm>
          <a:off x="9519285" y="383206625"/>
          <a:ext cx="277495" cy="1776730"/>
        </a:xfrm>
        <a:prstGeom prst="rect">
          <a:avLst/>
        </a:prstGeom>
        <a:noFill/>
        <a:ln w="9525">
          <a:noFill/>
        </a:ln>
      </xdr:spPr>
    </xdr:sp>
    <xdr:clientData/>
  </xdr:twoCellAnchor>
  <xdr:twoCellAnchor editAs="oneCell">
    <xdr:from>
      <xdr:col>7</xdr:col>
      <xdr:colOff>594995</xdr:colOff>
      <xdr:row>254</xdr:row>
      <xdr:rowOff>182880</xdr:rowOff>
    </xdr:from>
    <xdr:to>
      <xdr:col>7</xdr:col>
      <xdr:colOff>872490</xdr:colOff>
      <xdr:row>257</xdr:row>
      <xdr:rowOff>172085</xdr:rowOff>
    </xdr:to>
    <xdr:sp>
      <xdr:nvSpPr>
        <xdr:cNvPr id="2174" name="AutoShape 106" descr="u=3327118725,3352234642&amp;fm=214&amp;gp=0"/>
        <xdr:cNvSpPr>
          <a:spLocks noChangeAspect="1"/>
        </xdr:cNvSpPr>
      </xdr:nvSpPr>
      <xdr:spPr>
        <a:xfrm>
          <a:off x="9519285" y="383206625"/>
          <a:ext cx="277495" cy="2275840"/>
        </a:xfrm>
        <a:prstGeom prst="rect">
          <a:avLst/>
        </a:prstGeom>
        <a:noFill/>
        <a:ln w="9525">
          <a:noFill/>
        </a:ln>
      </xdr:spPr>
    </xdr:sp>
    <xdr:clientData/>
  </xdr:twoCellAnchor>
  <xdr:twoCellAnchor editAs="oneCell">
    <xdr:from>
      <xdr:col>7</xdr:col>
      <xdr:colOff>594995</xdr:colOff>
      <xdr:row>266</xdr:row>
      <xdr:rowOff>304800</xdr:rowOff>
    </xdr:from>
    <xdr:to>
      <xdr:col>7</xdr:col>
      <xdr:colOff>872490</xdr:colOff>
      <xdr:row>266</xdr:row>
      <xdr:rowOff>2672715</xdr:rowOff>
    </xdr:to>
    <xdr:sp>
      <xdr:nvSpPr>
        <xdr:cNvPr id="2175" name="AutoShape 106" descr="u=3327118725,3352234642&amp;fm=214&amp;gp=0"/>
        <xdr:cNvSpPr>
          <a:spLocks noChangeAspect="1"/>
        </xdr:cNvSpPr>
      </xdr:nvSpPr>
      <xdr:spPr>
        <a:xfrm>
          <a:off x="9519285" y="400502120"/>
          <a:ext cx="277495" cy="2367915"/>
        </a:xfrm>
        <a:prstGeom prst="rect">
          <a:avLst/>
        </a:prstGeom>
        <a:noFill/>
        <a:ln w="9525">
          <a:noFill/>
        </a:ln>
      </xdr:spPr>
    </xdr:sp>
    <xdr:clientData/>
  </xdr:twoCellAnchor>
  <xdr:twoCellAnchor editAs="oneCell">
    <xdr:from>
      <xdr:col>7</xdr:col>
      <xdr:colOff>594995</xdr:colOff>
      <xdr:row>267</xdr:row>
      <xdr:rowOff>267335</xdr:rowOff>
    </xdr:from>
    <xdr:to>
      <xdr:col>7</xdr:col>
      <xdr:colOff>872490</xdr:colOff>
      <xdr:row>268</xdr:row>
      <xdr:rowOff>508635</xdr:rowOff>
    </xdr:to>
    <xdr:sp>
      <xdr:nvSpPr>
        <xdr:cNvPr id="2176" name="AutoShape 106" descr="u=3327118725,3352234642&amp;fm=214&amp;gp=0"/>
        <xdr:cNvSpPr>
          <a:spLocks noChangeAspect="1"/>
        </xdr:cNvSpPr>
      </xdr:nvSpPr>
      <xdr:spPr>
        <a:xfrm>
          <a:off x="9519285" y="403353905"/>
          <a:ext cx="277495" cy="2019300"/>
        </a:xfrm>
        <a:prstGeom prst="rect">
          <a:avLst/>
        </a:prstGeom>
        <a:noFill/>
        <a:ln w="9525">
          <a:noFill/>
        </a:ln>
      </xdr:spPr>
    </xdr:sp>
    <xdr:clientData/>
  </xdr:twoCellAnchor>
  <xdr:twoCellAnchor editAs="oneCell">
    <xdr:from>
      <xdr:col>7</xdr:col>
      <xdr:colOff>594995</xdr:colOff>
      <xdr:row>267</xdr:row>
      <xdr:rowOff>382905</xdr:rowOff>
    </xdr:from>
    <xdr:to>
      <xdr:col>7</xdr:col>
      <xdr:colOff>872490</xdr:colOff>
      <xdr:row>269</xdr:row>
      <xdr:rowOff>343535</xdr:rowOff>
    </xdr:to>
    <xdr:sp>
      <xdr:nvSpPr>
        <xdr:cNvPr id="2177" name="AutoShape 106" descr="u=3327118725,3352234642&amp;fm=214&amp;gp=0"/>
        <xdr:cNvSpPr>
          <a:spLocks noChangeAspect="1"/>
        </xdr:cNvSpPr>
      </xdr:nvSpPr>
      <xdr:spPr>
        <a:xfrm>
          <a:off x="9519285" y="403469475"/>
          <a:ext cx="277495" cy="2627630"/>
        </a:xfrm>
        <a:prstGeom prst="rect">
          <a:avLst/>
        </a:prstGeom>
        <a:noFill/>
        <a:ln w="9525">
          <a:noFill/>
        </a:ln>
      </xdr:spPr>
    </xdr:sp>
    <xdr:clientData/>
  </xdr:twoCellAnchor>
  <xdr:twoCellAnchor editAs="oneCell">
    <xdr:from>
      <xdr:col>7</xdr:col>
      <xdr:colOff>594995</xdr:colOff>
      <xdr:row>272</xdr:row>
      <xdr:rowOff>379730</xdr:rowOff>
    </xdr:from>
    <xdr:to>
      <xdr:col>7</xdr:col>
      <xdr:colOff>872490</xdr:colOff>
      <xdr:row>278</xdr:row>
      <xdr:rowOff>131445</xdr:rowOff>
    </xdr:to>
    <xdr:sp>
      <xdr:nvSpPr>
        <xdr:cNvPr id="2178" name="AutoShape 106" descr="u=3327118725,3352234642&amp;fm=214&amp;gp=0"/>
        <xdr:cNvSpPr>
          <a:spLocks noChangeAspect="1"/>
        </xdr:cNvSpPr>
      </xdr:nvSpPr>
      <xdr:spPr>
        <a:xfrm>
          <a:off x="9519285" y="408350085"/>
          <a:ext cx="277495" cy="2410460"/>
        </a:xfrm>
        <a:prstGeom prst="rect">
          <a:avLst/>
        </a:prstGeom>
        <a:noFill/>
        <a:ln w="9525">
          <a:noFill/>
        </a:ln>
      </xdr:spPr>
    </xdr:sp>
    <xdr:clientData/>
  </xdr:twoCellAnchor>
  <xdr:twoCellAnchor editAs="oneCell">
    <xdr:from>
      <xdr:col>7</xdr:col>
      <xdr:colOff>594995</xdr:colOff>
      <xdr:row>273</xdr:row>
      <xdr:rowOff>182880</xdr:rowOff>
    </xdr:from>
    <xdr:to>
      <xdr:col>7</xdr:col>
      <xdr:colOff>872490</xdr:colOff>
      <xdr:row>278</xdr:row>
      <xdr:rowOff>807085</xdr:rowOff>
    </xdr:to>
    <xdr:sp>
      <xdr:nvSpPr>
        <xdr:cNvPr id="2179" name="AutoShape 106" descr="u=3327118725,3352234642&amp;fm=214&amp;gp=0"/>
        <xdr:cNvSpPr>
          <a:spLocks noChangeAspect="1"/>
        </xdr:cNvSpPr>
      </xdr:nvSpPr>
      <xdr:spPr>
        <a:xfrm>
          <a:off x="9519285" y="409700730"/>
          <a:ext cx="277495" cy="1735455"/>
        </a:xfrm>
        <a:prstGeom prst="rect">
          <a:avLst/>
        </a:prstGeom>
        <a:noFill/>
        <a:ln w="9525">
          <a:noFill/>
        </a:ln>
      </xdr:spPr>
    </xdr:sp>
    <xdr:clientData/>
  </xdr:twoCellAnchor>
  <xdr:twoCellAnchor editAs="oneCell">
    <xdr:from>
      <xdr:col>7</xdr:col>
      <xdr:colOff>594995</xdr:colOff>
      <xdr:row>273</xdr:row>
      <xdr:rowOff>182880</xdr:rowOff>
    </xdr:from>
    <xdr:to>
      <xdr:col>7</xdr:col>
      <xdr:colOff>872490</xdr:colOff>
      <xdr:row>278</xdr:row>
      <xdr:rowOff>1292225</xdr:rowOff>
    </xdr:to>
    <xdr:sp>
      <xdr:nvSpPr>
        <xdr:cNvPr id="2180" name="AutoShape 106" descr="u=3327118725,3352234642&amp;fm=214&amp;gp=0"/>
        <xdr:cNvSpPr>
          <a:spLocks noChangeAspect="1"/>
        </xdr:cNvSpPr>
      </xdr:nvSpPr>
      <xdr:spPr>
        <a:xfrm>
          <a:off x="9519285" y="409700730"/>
          <a:ext cx="277495" cy="2220595"/>
        </a:xfrm>
        <a:prstGeom prst="rect">
          <a:avLst/>
        </a:prstGeom>
        <a:noFill/>
        <a:ln w="9525">
          <a:noFill/>
        </a:ln>
      </xdr:spPr>
    </xdr:sp>
    <xdr:clientData/>
  </xdr:twoCellAnchor>
  <xdr:twoCellAnchor editAs="oneCell">
    <xdr:from>
      <xdr:col>7</xdr:col>
      <xdr:colOff>594995</xdr:colOff>
      <xdr:row>279</xdr:row>
      <xdr:rowOff>182880</xdr:rowOff>
    </xdr:from>
    <xdr:to>
      <xdr:col>7</xdr:col>
      <xdr:colOff>872490</xdr:colOff>
      <xdr:row>283</xdr:row>
      <xdr:rowOff>17145</xdr:rowOff>
    </xdr:to>
    <xdr:sp>
      <xdr:nvSpPr>
        <xdr:cNvPr id="2181" name="AutoShape 106" descr="u=3327118725,3352234642&amp;fm=214&amp;gp=0"/>
        <xdr:cNvSpPr>
          <a:spLocks noChangeAspect="1"/>
        </xdr:cNvSpPr>
      </xdr:nvSpPr>
      <xdr:spPr>
        <a:xfrm>
          <a:off x="9519285" y="412564580"/>
          <a:ext cx="277495" cy="2253615"/>
        </a:xfrm>
        <a:prstGeom prst="rect">
          <a:avLst/>
        </a:prstGeom>
        <a:noFill/>
        <a:ln w="9525">
          <a:noFill/>
        </a:ln>
      </xdr:spPr>
    </xdr:sp>
    <xdr:clientData/>
  </xdr:twoCellAnchor>
  <xdr:twoCellAnchor editAs="oneCell">
    <xdr:from>
      <xdr:col>7</xdr:col>
      <xdr:colOff>594995</xdr:colOff>
      <xdr:row>280</xdr:row>
      <xdr:rowOff>182880</xdr:rowOff>
    </xdr:from>
    <xdr:to>
      <xdr:col>7</xdr:col>
      <xdr:colOff>872490</xdr:colOff>
      <xdr:row>282</xdr:row>
      <xdr:rowOff>1483360</xdr:rowOff>
    </xdr:to>
    <xdr:sp>
      <xdr:nvSpPr>
        <xdr:cNvPr id="2182" name="AutoShape 106" descr="u=3327118725,3352234642&amp;fm=214&amp;gp=0"/>
        <xdr:cNvSpPr>
          <a:spLocks noChangeAspect="1"/>
        </xdr:cNvSpPr>
      </xdr:nvSpPr>
      <xdr:spPr>
        <a:xfrm>
          <a:off x="9519285" y="412786830"/>
          <a:ext cx="277495" cy="1744980"/>
        </a:xfrm>
        <a:prstGeom prst="rect">
          <a:avLst/>
        </a:prstGeom>
        <a:noFill/>
        <a:ln w="9525">
          <a:noFill/>
        </a:ln>
      </xdr:spPr>
    </xdr:sp>
    <xdr:clientData/>
  </xdr:twoCellAnchor>
  <xdr:twoCellAnchor editAs="oneCell">
    <xdr:from>
      <xdr:col>7</xdr:col>
      <xdr:colOff>594995</xdr:colOff>
      <xdr:row>280</xdr:row>
      <xdr:rowOff>182880</xdr:rowOff>
    </xdr:from>
    <xdr:to>
      <xdr:col>7</xdr:col>
      <xdr:colOff>872490</xdr:colOff>
      <xdr:row>283</xdr:row>
      <xdr:rowOff>228600</xdr:rowOff>
    </xdr:to>
    <xdr:sp>
      <xdr:nvSpPr>
        <xdr:cNvPr id="2183" name="AutoShape 106" descr="u=3327118725,3352234642&amp;fm=214&amp;gp=0"/>
        <xdr:cNvSpPr>
          <a:spLocks noChangeAspect="1"/>
        </xdr:cNvSpPr>
      </xdr:nvSpPr>
      <xdr:spPr>
        <a:xfrm>
          <a:off x="9519285" y="412786830"/>
          <a:ext cx="277495" cy="2242820"/>
        </a:xfrm>
        <a:prstGeom prst="rect">
          <a:avLst/>
        </a:prstGeom>
        <a:noFill/>
        <a:ln w="9525">
          <a:noFill/>
        </a:ln>
      </xdr:spPr>
    </xdr:sp>
    <xdr:clientData/>
  </xdr:twoCellAnchor>
  <xdr:twoCellAnchor editAs="oneCell">
    <xdr:from>
      <xdr:col>7</xdr:col>
      <xdr:colOff>594995</xdr:colOff>
      <xdr:row>248</xdr:row>
      <xdr:rowOff>268605</xdr:rowOff>
    </xdr:from>
    <xdr:to>
      <xdr:col>7</xdr:col>
      <xdr:colOff>872490</xdr:colOff>
      <xdr:row>248</xdr:row>
      <xdr:rowOff>2602865</xdr:rowOff>
    </xdr:to>
    <xdr:sp>
      <xdr:nvSpPr>
        <xdr:cNvPr id="2184" name="AutoShape 106" descr="u=3327118725,3352234642&amp;fm=214&amp;gp=0"/>
        <xdr:cNvSpPr>
          <a:spLocks noChangeAspect="1"/>
        </xdr:cNvSpPr>
      </xdr:nvSpPr>
      <xdr:spPr>
        <a:xfrm>
          <a:off x="9519285" y="373767985"/>
          <a:ext cx="277495" cy="2334260"/>
        </a:xfrm>
        <a:prstGeom prst="rect">
          <a:avLst/>
        </a:prstGeom>
        <a:noFill/>
        <a:ln w="9525">
          <a:noFill/>
        </a:ln>
      </xdr:spPr>
    </xdr:sp>
    <xdr:clientData/>
  </xdr:twoCellAnchor>
  <xdr:twoCellAnchor editAs="oneCell">
    <xdr:from>
      <xdr:col>7</xdr:col>
      <xdr:colOff>594995</xdr:colOff>
      <xdr:row>251</xdr:row>
      <xdr:rowOff>267970</xdr:rowOff>
    </xdr:from>
    <xdr:to>
      <xdr:col>7</xdr:col>
      <xdr:colOff>872490</xdr:colOff>
      <xdr:row>252</xdr:row>
      <xdr:rowOff>1395730</xdr:rowOff>
    </xdr:to>
    <xdr:sp>
      <xdr:nvSpPr>
        <xdr:cNvPr id="2185" name="AutoShape 106" descr="u=3327118725,3352234642&amp;fm=214&amp;gp=0"/>
        <xdr:cNvSpPr>
          <a:spLocks noChangeAspect="1"/>
        </xdr:cNvSpPr>
      </xdr:nvSpPr>
      <xdr:spPr>
        <a:xfrm>
          <a:off x="9519285" y="378733050"/>
          <a:ext cx="277495" cy="2239010"/>
        </a:xfrm>
        <a:prstGeom prst="rect">
          <a:avLst/>
        </a:prstGeom>
        <a:noFill/>
        <a:ln w="9525">
          <a:noFill/>
        </a:ln>
      </xdr:spPr>
    </xdr:sp>
    <xdr:clientData/>
  </xdr:twoCellAnchor>
  <xdr:twoCellAnchor editAs="oneCell">
    <xdr:from>
      <xdr:col>7</xdr:col>
      <xdr:colOff>594995</xdr:colOff>
      <xdr:row>250</xdr:row>
      <xdr:rowOff>266700</xdr:rowOff>
    </xdr:from>
    <xdr:to>
      <xdr:col>7</xdr:col>
      <xdr:colOff>872490</xdr:colOff>
      <xdr:row>252</xdr:row>
      <xdr:rowOff>210185</xdr:rowOff>
    </xdr:to>
    <xdr:sp>
      <xdr:nvSpPr>
        <xdr:cNvPr id="2186" name="AutoShape 106" descr="u=3327118725,3352234642&amp;fm=214&amp;gp=0"/>
        <xdr:cNvSpPr>
          <a:spLocks noChangeAspect="1"/>
        </xdr:cNvSpPr>
      </xdr:nvSpPr>
      <xdr:spPr>
        <a:xfrm>
          <a:off x="9519285" y="377322080"/>
          <a:ext cx="277495" cy="2464435"/>
        </a:xfrm>
        <a:prstGeom prst="rect">
          <a:avLst/>
        </a:prstGeom>
        <a:noFill/>
        <a:ln w="9525">
          <a:noFill/>
        </a:ln>
      </xdr:spPr>
    </xdr:sp>
    <xdr:clientData/>
  </xdr:twoCellAnchor>
  <xdr:twoCellAnchor editAs="oneCell">
    <xdr:from>
      <xdr:col>7</xdr:col>
      <xdr:colOff>594995</xdr:colOff>
      <xdr:row>277</xdr:row>
      <xdr:rowOff>182880</xdr:rowOff>
    </xdr:from>
    <xdr:to>
      <xdr:col>7</xdr:col>
      <xdr:colOff>872490</xdr:colOff>
      <xdr:row>281</xdr:row>
      <xdr:rowOff>61595</xdr:rowOff>
    </xdr:to>
    <xdr:sp>
      <xdr:nvSpPr>
        <xdr:cNvPr id="2187" name="AutoShape 106" descr="u=3327118725,3352234642&amp;fm=214&amp;gp=0"/>
        <xdr:cNvSpPr>
          <a:spLocks noChangeAspect="1"/>
        </xdr:cNvSpPr>
      </xdr:nvSpPr>
      <xdr:spPr>
        <a:xfrm>
          <a:off x="9519285" y="410589730"/>
          <a:ext cx="277495" cy="2298065"/>
        </a:xfrm>
        <a:prstGeom prst="rect">
          <a:avLst/>
        </a:prstGeom>
        <a:noFill/>
        <a:ln w="9525">
          <a:noFill/>
        </a:ln>
      </xdr:spPr>
    </xdr:sp>
    <xdr:clientData/>
  </xdr:twoCellAnchor>
  <xdr:twoCellAnchor editAs="oneCell">
    <xdr:from>
      <xdr:col>7</xdr:col>
      <xdr:colOff>594995</xdr:colOff>
      <xdr:row>277</xdr:row>
      <xdr:rowOff>182880</xdr:rowOff>
    </xdr:from>
    <xdr:to>
      <xdr:col>7</xdr:col>
      <xdr:colOff>872490</xdr:colOff>
      <xdr:row>281</xdr:row>
      <xdr:rowOff>24130</xdr:rowOff>
    </xdr:to>
    <xdr:sp>
      <xdr:nvSpPr>
        <xdr:cNvPr id="2188" name="AutoShape 106" descr="u=3327118725,3352234642&amp;fm=214&amp;gp=0"/>
        <xdr:cNvSpPr>
          <a:spLocks noChangeAspect="1"/>
        </xdr:cNvSpPr>
      </xdr:nvSpPr>
      <xdr:spPr>
        <a:xfrm>
          <a:off x="9519285" y="410589730"/>
          <a:ext cx="277495" cy="2260600"/>
        </a:xfrm>
        <a:prstGeom prst="rect">
          <a:avLst/>
        </a:prstGeom>
        <a:noFill/>
        <a:ln w="9525">
          <a:noFill/>
        </a:ln>
      </xdr:spPr>
    </xdr:sp>
    <xdr:clientData/>
  </xdr:twoCellAnchor>
  <xdr:twoCellAnchor editAs="oneCell">
    <xdr:from>
      <xdr:col>7</xdr:col>
      <xdr:colOff>594995</xdr:colOff>
      <xdr:row>277</xdr:row>
      <xdr:rowOff>182880</xdr:rowOff>
    </xdr:from>
    <xdr:to>
      <xdr:col>7</xdr:col>
      <xdr:colOff>872490</xdr:colOff>
      <xdr:row>281</xdr:row>
      <xdr:rowOff>24130</xdr:rowOff>
    </xdr:to>
    <xdr:sp>
      <xdr:nvSpPr>
        <xdr:cNvPr id="2189" name="AutoShape 106" descr="u=3327118725,3352234642&amp;fm=214&amp;gp=0"/>
        <xdr:cNvSpPr>
          <a:spLocks noChangeAspect="1"/>
        </xdr:cNvSpPr>
      </xdr:nvSpPr>
      <xdr:spPr>
        <a:xfrm>
          <a:off x="9519285" y="410589730"/>
          <a:ext cx="277495" cy="2260600"/>
        </a:xfrm>
        <a:prstGeom prst="rect">
          <a:avLst/>
        </a:prstGeom>
        <a:noFill/>
        <a:ln w="9525">
          <a:noFill/>
        </a:ln>
      </xdr:spPr>
    </xdr:sp>
    <xdr:clientData/>
  </xdr:twoCellAnchor>
  <xdr:twoCellAnchor editAs="oneCell">
    <xdr:from>
      <xdr:col>7</xdr:col>
      <xdr:colOff>594995</xdr:colOff>
      <xdr:row>295</xdr:row>
      <xdr:rowOff>266700</xdr:rowOff>
    </xdr:from>
    <xdr:to>
      <xdr:col>7</xdr:col>
      <xdr:colOff>872490</xdr:colOff>
      <xdr:row>295</xdr:row>
      <xdr:rowOff>2863850</xdr:rowOff>
    </xdr:to>
    <xdr:sp>
      <xdr:nvSpPr>
        <xdr:cNvPr id="2190" name="AutoShape 106" descr="u=3327118725,3352234642&amp;fm=214&amp;gp=0"/>
        <xdr:cNvSpPr>
          <a:spLocks noChangeAspect="1"/>
        </xdr:cNvSpPr>
      </xdr:nvSpPr>
      <xdr:spPr>
        <a:xfrm>
          <a:off x="9519285" y="433856130"/>
          <a:ext cx="277495" cy="2597150"/>
        </a:xfrm>
        <a:prstGeom prst="rect">
          <a:avLst/>
        </a:prstGeom>
        <a:noFill/>
        <a:ln w="9525">
          <a:noFill/>
        </a:ln>
      </xdr:spPr>
    </xdr:sp>
    <xdr:clientData/>
  </xdr:twoCellAnchor>
  <xdr:twoCellAnchor editAs="oneCell">
    <xdr:from>
      <xdr:col>7</xdr:col>
      <xdr:colOff>594995</xdr:colOff>
      <xdr:row>273</xdr:row>
      <xdr:rowOff>182880</xdr:rowOff>
    </xdr:from>
    <xdr:to>
      <xdr:col>7</xdr:col>
      <xdr:colOff>872490</xdr:colOff>
      <xdr:row>278</xdr:row>
      <xdr:rowOff>1170305</xdr:rowOff>
    </xdr:to>
    <xdr:sp>
      <xdr:nvSpPr>
        <xdr:cNvPr id="2191" name="AutoShape 106" descr="u=3327118725,3352234642&amp;fm=214&amp;gp=0"/>
        <xdr:cNvSpPr>
          <a:spLocks noChangeAspect="1"/>
        </xdr:cNvSpPr>
      </xdr:nvSpPr>
      <xdr:spPr>
        <a:xfrm>
          <a:off x="9519285" y="409700730"/>
          <a:ext cx="277495" cy="2098675"/>
        </a:xfrm>
        <a:prstGeom prst="rect">
          <a:avLst/>
        </a:prstGeom>
        <a:noFill/>
        <a:ln w="9525">
          <a:noFill/>
        </a:ln>
      </xdr:spPr>
    </xdr:sp>
    <xdr:clientData/>
  </xdr:twoCellAnchor>
  <xdr:twoCellAnchor editAs="oneCell">
    <xdr:from>
      <xdr:col>7</xdr:col>
      <xdr:colOff>594995</xdr:colOff>
      <xdr:row>283</xdr:row>
      <xdr:rowOff>268605</xdr:rowOff>
    </xdr:from>
    <xdr:to>
      <xdr:col>7</xdr:col>
      <xdr:colOff>872490</xdr:colOff>
      <xdr:row>284</xdr:row>
      <xdr:rowOff>847725</xdr:rowOff>
    </xdr:to>
    <xdr:sp>
      <xdr:nvSpPr>
        <xdr:cNvPr id="2192" name="AutoShape 106" descr="u=3327118725,3352234642&amp;fm=214&amp;gp=0"/>
        <xdr:cNvSpPr>
          <a:spLocks noChangeAspect="1"/>
        </xdr:cNvSpPr>
      </xdr:nvSpPr>
      <xdr:spPr>
        <a:xfrm>
          <a:off x="9519285" y="415069655"/>
          <a:ext cx="277495" cy="2351405"/>
        </a:xfrm>
        <a:prstGeom prst="rect">
          <a:avLst/>
        </a:prstGeom>
        <a:noFill/>
        <a:ln w="9525">
          <a:noFill/>
        </a:ln>
      </xdr:spPr>
    </xdr:sp>
    <xdr:clientData/>
  </xdr:twoCellAnchor>
  <xdr:twoCellAnchor editAs="oneCell">
    <xdr:from>
      <xdr:col>7</xdr:col>
      <xdr:colOff>594995</xdr:colOff>
      <xdr:row>270</xdr:row>
      <xdr:rowOff>182880</xdr:rowOff>
    </xdr:from>
    <xdr:to>
      <xdr:col>7</xdr:col>
      <xdr:colOff>872490</xdr:colOff>
      <xdr:row>275</xdr:row>
      <xdr:rowOff>6350</xdr:rowOff>
    </xdr:to>
    <xdr:sp>
      <xdr:nvSpPr>
        <xdr:cNvPr id="2193" name="AutoShape 106" descr="u=3327118725,3352234642&amp;fm=214&amp;gp=0"/>
        <xdr:cNvSpPr>
          <a:spLocks noChangeAspect="1"/>
        </xdr:cNvSpPr>
      </xdr:nvSpPr>
      <xdr:spPr>
        <a:xfrm>
          <a:off x="9519285" y="407708735"/>
          <a:ext cx="277495" cy="2259965"/>
        </a:xfrm>
        <a:prstGeom prst="rect">
          <a:avLst/>
        </a:prstGeom>
        <a:noFill/>
        <a:ln w="9525">
          <a:noFill/>
        </a:ln>
      </xdr:spPr>
    </xdr:sp>
    <xdr:clientData/>
  </xdr:twoCellAnchor>
  <xdr:twoCellAnchor editAs="oneCell">
    <xdr:from>
      <xdr:col>7</xdr:col>
      <xdr:colOff>594995</xdr:colOff>
      <xdr:row>271</xdr:row>
      <xdr:rowOff>182880</xdr:rowOff>
    </xdr:from>
    <xdr:to>
      <xdr:col>7</xdr:col>
      <xdr:colOff>872490</xdr:colOff>
      <xdr:row>274</xdr:row>
      <xdr:rowOff>185420</xdr:rowOff>
    </xdr:to>
    <xdr:sp>
      <xdr:nvSpPr>
        <xdr:cNvPr id="2194" name="AutoShape 106" descr="u=3327118725,3352234642&amp;fm=214&amp;gp=0"/>
        <xdr:cNvSpPr>
          <a:spLocks noChangeAspect="1"/>
        </xdr:cNvSpPr>
      </xdr:nvSpPr>
      <xdr:spPr>
        <a:xfrm>
          <a:off x="9519285" y="407930985"/>
          <a:ext cx="277495" cy="1994535"/>
        </a:xfrm>
        <a:prstGeom prst="rect">
          <a:avLst/>
        </a:prstGeom>
        <a:noFill/>
        <a:ln w="9525">
          <a:noFill/>
        </a:ln>
      </xdr:spPr>
    </xdr:sp>
    <xdr:clientData/>
  </xdr:twoCellAnchor>
  <xdr:twoCellAnchor editAs="oneCell">
    <xdr:from>
      <xdr:col>7</xdr:col>
      <xdr:colOff>594995</xdr:colOff>
      <xdr:row>271</xdr:row>
      <xdr:rowOff>182880</xdr:rowOff>
    </xdr:from>
    <xdr:to>
      <xdr:col>7</xdr:col>
      <xdr:colOff>872490</xdr:colOff>
      <xdr:row>277</xdr:row>
      <xdr:rowOff>138430</xdr:rowOff>
    </xdr:to>
    <xdr:sp>
      <xdr:nvSpPr>
        <xdr:cNvPr id="2195" name="AutoShape 106" descr="u=3327118725,3352234642&amp;fm=214&amp;gp=0"/>
        <xdr:cNvSpPr>
          <a:spLocks noChangeAspect="1"/>
        </xdr:cNvSpPr>
      </xdr:nvSpPr>
      <xdr:spPr>
        <a:xfrm>
          <a:off x="9519285" y="407930985"/>
          <a:ext cx="277495" cy="2614295"/>
        </a:xfrm>
        <a:prstGeom prst="rect">
          <a:avLst/>
        </a:prstGeom>
        <a:noFill/>
        <a:ln w="9525">
          <a:noFill/>
        </a:ln>
      </xdr:spPr>
    </xdr:sp>
    <xdr:clientData/>
  </xdr:twoCellAnchor>
  <xdr:twoCellAnchor editAs="oneCell">
    <xdr:from>
      <xdr:col>7</xdr:col>
      <xdr:colOff>594995</xdr:colOff>
      <xdr:row>283</xdr:row>
      <xdr:rowOff>304800</xdr:rowOff>
    </xdr:from>
    <xdr:to>
      <xdr:col>7</xdr:col>
      <xdr:colOff>872490</xdr:colOff>
      <xdr:row>284</xdr:row>
      <xdr:rowOff>1101725</xdr:rowOff>
    </xdr:to>
    <xdr:sp>
      <xdr:nvSpPr>
        <xdr:cNvPr id="2196" name="AutoShape 106" descr="u=3327118725,3352234642&amp;fm=214&amp;gp=0"/>
        <xdr:cNvSpPr>
          <a:spLocks noChangeAspect="1"/>
        </xdr:cNvSpPr>
      </xdr:nvSpPr>
      <xdr:spPr>
        <a:xfrm>
          <a:off x="9519285" y="415105850"/>
          <a:ext cx="277495" cy="2569210"/>
        </a:xfrm>
        <a:prstGeom prst="rect">
          <a:avLst/>
        </a:prstGeom>
        <a:noFill/>
        <a:ln w="9525">
          <a:noFill/>
        </a:ln>
      </xdr:spPr>
    </xdr:sp>
    <xdr:clientData/>
  </xdr:twoCellAnchor>
  <xdr:twoCellAnchor editAs="oneCell">
    <xdr:from>
      <xdr:col>7</xdr:col>
      <xdr:colOff>594995</xdr:colOff>
      <xdr:row>284</xdr:row>
      <xdr:rowOff>267335</xdr:rowOff>
    </xdr:from>
    <xdr:to>
      <xdr:col>7</xdr:col>
      <xdr:colOff>872490</xdr:colOff>
      <xdr:row>285</xdr:row>
      <xdr:rowOff>573405</xdr:rowOff>
    </xdr:to>
    <xdr:sp>
      <xdr:nvSpPr>
        <xdr:cNvPr id="2197" name="AutoShape 106" descr="u=3327118725,3352234642&amp;fm=214&amp;gp=0"/>
        <xdr:cNvSpPr>
          <a:spLocks noChangeAspect="1"/>
        </xdr:cNvSpPr>
      </xdr:nvSpPr>
      <xdr:spPr>
        <a:xfrm>
          <a:off x="9519285" y="416840670"/>
          <a:ext cx="277495" cy="2078355"/>
        </a:xfrm>
        <a:prstGeom prst="rect">
          <a:avLst/>
        </a:prstGeom>
        <a:noFill/>
        <a:ln w="9525">
          <a:noFill/>
        </a:ln>
      </xdr:spPr>
    </xdr:sp>
    <xdr:clientData/>
  </xdr:twoCellAnchor>
  <xdr:twoCellAnchor editAs="oneCell">
    <xdr:from>
      <xdr:col>7</xdr:col>
      <xdr:colOff>594995</xdr:colOff>
      <xdr:row>284</xdr:row>
      <xdr:rowOff>382905</xdr:rowOff>
    </xdr:from>
    <xdr:to>
      <xdr:col>7</xdr:col>
      <xdr:colOff>872490</xdr:colOff>
      <xdr:row>285</xdr:row>
      <xdr:rowOff>1416685</xdr:rowOff>
    </xdr:to>
    <xdr:sp>
      <xdr:nvSpPr>
        <xdr:cNvPr id="2198" name="AutoShape 106" descr="u=3327118725,3352234642&amp;fm=214&amp;gp=0"/>
        <xdr:cNvSpPr>
          <a:spLocks noChangeAspect="1"/>
        </xdr:cNvSpPr>
      </xdr:nvSpPr>
      <xdr:spPr>
        <a:xfrm>
          <a:off x="9519285" y="416956240"/>
          <a:ext cx="277495" cy="2806065"/>
        </a:xfrm>
        <a:prstGeom prst="rect">
          <a:avLst/>
        </a:prstGeom>
        <a:noFill/>
        <a:ln w="9525">
          <a:noFill/>
        </a:ln>
      </xdr:spPr>
    </xdr:sp>
    <xdr:clientData/>
  </xdr:twoCellAnchor>
  <xdr:twoCellAnchor editAs="oneCell">
    <xdr:from>
      <xdr:col>7</xdr:col>
      <xdr:colOff>594995</xdr:colOff>
      <xdr:row>289</xdr:row>
      <xdr:rowOff>379730</xdr:rowOff>
    </xdr:from>
    <xdr:to>
      <xdr:col>7</xdr:col>
      <xdr:colOff>872490</xdr:colOff>
      <xdr:row>290</xdr:row>
      <xdr:rowOff>1478280</xdr:rowOff>
    </xdr:to>
    <xdr:sp>
      <xdr:nvSpPr>
        <xdr:cNvPr id="2199" name="AutoShape 106" descr="u=3327118725,3352234642&amp;fm=214&amp;gp=0"/>
        <xdr:cNvSpPr>
          <a:spLocks noChangeAspect="1"/>
        </xdr:cNvSpPr>
      </xdr:nvSpPr>
      <xdr:spPr>
        <a:xfrm>
          <a:off x="9519285" y="424948350"/>
          <a:ext cx="277495" cy="2870835"/>
        </a:xfrm>
        <a:prstGeom prst="rect">
          <a:avLst/>
        </a:prstGeom>
        <a:noFill/>
        <a:ln w="9525">
          <a:noFill/>
        </a:ln>
      </xdr:spPr>
    </xdr:sp>
    <xdr:clientData/>
  </xdr:twoCellAnchor>
  <xdr:twoCellAnchor editAs="oneCell">
    <xdr:from>
      <xdr:col>7</xdr:col>
      <xdr:colOff>594995</xdr:colOff>
      <xdr:row>290</xdr:row>
      <xdr:rowOff>266065</xdr:rowOff>
    </xdr:from>
    <xdr:to>
      <xdr:col>7</xdr:col>
      <xdr:colOff>872490</xdr:colOff>
      <xdr:row>291</xdr:row>
      <xdr:rowOff>541655</xdr:rowOff>
    </xdr:to>
    <xdr:sp>
      <xdr:nvSpPr>
        <xdr:cNvPr id="2200" name="AutoShape 106" descr="u=3327118725,3352234642&amp;fm=214&amp;gp=0"/>
        <xdr:cNvSpPr>
          <a:spLocks noChangeAspect="1"/>
        </xdr:cNvSpPr>
      </xdr:nvSpPr>
      <xdr:spPr>
        <a:xfrm>
          <a:off x="9519285" y="426606970"/>
          <a:ext cx="277495" cy="2047875"/>
        </a:xfrm>
        <a:prstGeom prst="rect">
          <a:avLst/>
        </a:prstGeom>
        <a:noFill/>
        <a:ln w="9525">
          <a:noFill/>
        </a:ln>
      </xdr:spPr>
    </xdr:sp>
    <xdr:clientData/>
  </xdr:twoCellAnchor>
  <xdr:twoCellAnchor editAs="oneCell">
    <xdr:from>
      <xdr:col>7</xdr:col>
      <xdr:colOff>594995</xdr:colOff>
      <xdr:row>290</xdr:row>
      <xdr:rowOff>384810</xdr:rowOff>
    </xdr:from>
    <xdr:to>
      <xdr:col>7</xdr:col>
      <xdr:colOff>872490</xdr:colOff>
      <xdr:row>291</xdr:row>
      <xdr:rowOff>1468120</xdr:rowOff>
    </xdr:to>
    <xdr:sp>
      <xdr:nvSpPr>
        <xdr:cNvPr id="2201" name="AutoShape 106" descr="u=3327118725,3352234642&amp;fm=214&amp;gp=0"/>
        <xdr:cNvSpPr>
          <a:spLocks noChangeAspect="1"/>
        </xdr:cNvSpPr>
      </xdr:nvSpPr>
      <xdr:spPr>
        <a:xfrm>
          <a:off x="9519285" y="426725715"/>
          <a:ext cx="277495" cy="2855595"/>
        </a:xfrm>
        <a:prstGeom prst="rect">
          <a:avLst/>
        </a:prstGeom>
        <a:noFill/>
        <a:ln w="9525">
          <a:noFill/>
        </a:ln>
      </xdr:spPr>
    </xdr:sp>
    <xdr:clientData/>
  </xdr:twoCellAnchor>
  <xdr:twoCellAnchor editAs="oneCell">
    <xdr:from>
      <xdr:col>7</xdr:col>
      <xdr:colOff>594995</xdr:colOff>
      <xdr:row>296</xdr:row>
      <xdr:rowOff>292100</xdr:rowOff>
    </xdr:from>
    <xdr:to>
      <xdr:col>7</xdr:col>
      <xdr:colOff>872490</xdr:colOff>
      <xdr:row>298</xdr:row>
      <xdr:rowOff>1057275</xdr:rowOff>
    </xdr:to>
    <xdr:sp>
      <xdr:nvSpPr>
        <xdr:cNvPr id="2202" name="AutoShape 106" descr="u=3327118725,3352234642&amp;fm=214&amp;gp=0"/>
        <xdr:cNvSpPr>
          <a:spLocks noChangeAspect="1"/>
        </xdr:cNvSpPr>
      </xdr:nvSpPr>
      <xdr:spPr>
        <a:xfrm>
          <a:off x="9519285" y="436993030"/>
          <a:ext cx="277495" cy="2766695"/>
        </a:xfrm>
        <a:prstGeom prst="rect">
          <a:avLst/>
        </a:prstGeom>
        <a:noFill/>
        <a:ln w="9525">
          <a:noFill/>
        </a:ln>
      </xdr:spPr>
    </xdr:sp>
    <xdr:clientData/>
  </xdr:twoCellAnchor>
  <xdr:twoCellAnchor editAs="oneCell">
    <xdr:from>
      <xdr:col>7</xdr:col>
      <xdr:colOff>594995</xdr:colOff>
      <xdr:row>297</xdr:row>
      <xdr:rowOff>260985</xdr:rowOff>
    </xdr:from>
    <xdr:to>
      <xdr:col>7</xdr:col>
      <xdr:colOff>872490</xdr:colOff>
      <xdr:row>298</xdr:row>
      <xdr:rowOff>974725</xdr:rowOff>
    </xdr:to>
    <xdr:sp>
      <xdr:nvSpPr>
        <xdr:cNvPr id="2203" name="AutoShape 106" descr="u=3327118725,3352234642&amp;fm=214&amp;gp=0"/>
        <xdr:cNvSpPr>
          <a:spLocks noChangeAspect="1"/>
        </xdr:cNvSpPr>
      </xdr:nvSpPr>
      <xdr:spPr>
        <a:xfrm>
          <a:off x="9519285" y="437406415"/>
          <a:ext cx="277495" cy="2270760"/>
        </a:xfrm>
        <a:prstGeom prst="rect">
          <a:avLst/>
        </a:prstGeom>
        <a:noFill/>
        <a:ln w="9525">
          <a:noFill/>
        </a:ln>
      </xdr:spPr>
    </xdr:sp>
    <xdr:clientData/>
  </xdr:twoCellAnchor>
  <xdr:twoCellAnchor editAs="oneCell">
    <xdr:from>
      <xdr:col>7</xdr:col>
      <xdr:colOff>594995</xdr:colOff>
      <xdr:row>297</xdr:row>
      <xdr:rowOff>382905</xdr:rowOff>
    </xdr:from>
    <xdr:to>
      <xdr:col>7</xdr:col>
      <xdr:colOff>872490</xdr:colOff>
      <xdr:row>299</xdr:row>
      <xdr:rowOff>216535</xdr:rowOff>
    </xdr:to>
    <xdr:sp>
      <xdr:nvSpPr>
        <xdr:cNvPr id="2204" name="AutoShape 106" descr="u=3327118725,3352234642&amp;fm=214&amp;gp=0"/>
        <xdr:cNvSpPr>
          <a:spLocks noChangeAspect="1"/>
        </xdr:cNvSpPr>
      </xdr:nvSpPr>
      <xdr:spPr>
        <a:xfrm>
          <a:off x="9519285" y="437528335"/>
          <a:ext cx="277495" cy="3168650"/>
        </a:xfrm>
        <a:prstGeom prst="rect">
          <a:avLst/>
        </a:prstGeom>
        <a:noFill/>
        <a:ln w="9525">
          <a:noFill/>
        </a:ln>
      </xdr:spPr>
    </xdr:sp>
    <xdr:clientData/>
  </xdr:twoCellAnchor>
  <xdr:twoCellAnchor editAs="oneCell">
    <xdr:from>
      <xdr:col>7</xdr:col>
      <xdr:colOff>594995</xdr:colOff>
      <xdr:row>265</xdr:row>
      <xdr:rowOff>268605</xdr:rowOff>
    </xdr:from>
    <xdr:to>
      <xdr:col>7</xdr:col>
      <xdr:colOff>872490</xdr:colOff>
      <xdr:row>265</xdr:row>
      <xdr:rowOff>2705100</xdr:rowOff>
    </xdr:to>
    <xdr:sp>
      <xdr:nvSpPr>
        <xdr:cNvPr id="2205" name="AutoShape 106" descr="u=3327118725,3352234642&amp;fm=214&amp;gp=0"/>
        <xdr:cNvSpPr>
          <a:spLocks noChangeAspect="1"/>
        </xdr:cNvSpPr>
      </xdr:nvSpPr>
      <xdr:spPr>
        <a:xfrm>
          <a:off x="9519285" y="396687675"/>
          <a:ext cx="277495" cy="2436495"/>
        </a:xfrm>
        <a:prstGeom prst="rect">
          <a:avLst/>
        </a:prstGeom>
        <a:noFill/>
        <a:ln w="9525">
          <a:noFill/>
        </a:ln>
      </xdr:spPr>
    </xdr:sp>
    <xdr:clientData/>
  </xdr:twoCellAnchor>
  <xdr:twoCellAnchor editAs="oneCell">
    <xdr:from>
      <xdr:col>7</xdr:col>
      <xdr:colOff>594995</xdr:colOff>
      <xdr:row>268</xdr:row>
      <xdr:rowOff>267970</xdr:rowOff>
    </xdr:from>
    <xdr:to>
      <xdr:col>7</xdr:col>
      <xdr:colOff>872490</xdr:colOff>
      <xdr:row>269</xdr:row>
      <xdr:rowOff>1729105</xdr:rowOff>
    </xdr:to>
    <xdr:sp>
      <xdr:nvSpPr>
        <xdr:cNvPr id="2206" name="AutoShape 106" descr="u=3327118725,3352234642&amp;fm=214&amp;gp=0"/>
        <xdr:cNvSpPr>
          <a:spLocks noChangeAspect="1"/>
        </xdr:cNvSpPr>
      </xdr:nvSpPr>
      <xdr:spPr>
        <a:xfrm>
          <a:off x="9519285" y="405132540"/>
          <a:ext cx="277495" cy="2350135"/>
        </a:xfrm>
        <a:prstGeom prst="rect">
          <a:avLst/>
        </a:prstGeom>
        <a:noFill/>
        <a:ln w="9525">
          <a:noFill/>
        </a:ln>
      </xdr:spPr>
    </xdr:sp>
    <xdr:clientData/>
  </xdr:twoCellAnchor>
  <xdr:twoCellAnchor editAs="oneCell">
    <xdr:from>
      <xdr:col>7</xdr:col>
      <xdr:colOff>594995</xdr:colOff>
      <xdr:row>267</xdr:row>
      <xdr:rowOff>266700</xdr:rowOff>
    </xdr:from>
    <xdr:to>
      <xdr:col>7</xdr:col>
      <xdr:colOff>872490</xdr:colOff>
      <xdr:row>269</xdr:row>
      <xdr:rowOff>259715</xdr:rowOff>
    </xdr:to>
    <xdr:sp>
      <xdr:nvSpPr>
        <xdr:cNvPr id="2207" name="AutoShape 106" descr="u=3327118725,3352234642&amp;fm=214&amp;gp=0"/>
        <xdr:cNvSpPr>
          <a:spLocks noChangeAspect="1"/>
        </xdr:cNvSpPr>
      </xdr:nvSpPr>
      <xdr:spPr>
        <a:xfrm>
          <a:off x="9519285" y="403353270"/>
          <a:ext cx="277495" cy="2660015"/>
        </a:xfrm>
        <a:prstGeom prst="rect">
          <a:avLst/>
        </a:prstGeom>
        <a:noFill/>
        <a:ln w="9525">
          <a:noFill/>
        </a:ln>
      </xdr:spPr>
    </xdr:sp>
    <xdr:clientData/>
  </xdr:twoCellAnchor>
  <xdr:twoCellAnchor editAs="oneCell">
    <xdr:from>
      <xdr:col>7</xdr:col>
      <xdr:colOff>594995</xdr:colOff>
      <xdr:row>332</xdr:row>
      <xdr:rowOff>266700</xdr:rowOff>
    </xdr:from>
    <xdr:to>
      <xdr:col>7</xdr:col>
      <xdr:colOff>872490</xdr:colOff>
      <xdr:row>333</xdr:row>
      <xdr:rowOff>99695</xdr:rowOff>
    </xdr:to>
    <xdr:sp>
      <xdr:nvSpPr>
        <xdr:cNvPr id="2208" name="AutoShape 106" descr="u=3327118725,3352234642&amp;fm=214&amp;gp=0"/>
        <xdr:cNvSpPr>
          <a:spLocks noChangeAspect="1"/>
        </xdr:cNvSpPr>
      </xdr:nvSpPr>
      <xdr:spPr>
        <a:xfrm>
          <a:off x="9519285" y="491406180"/>
          <a:ext cx="277495" cy="2722245"/>
        </a:xfrm>
        <a:prstGeom prst="rect">
          <a:avLst/>
        </a:prstGeom>
        <a:noFill/>
        <a:ln w="9525">
          <a:noFill/>
        </a:ln>
      </xdr:spPr>
    </xdr:sp>
    <xdr:clientData/>
  </xdr:twoCellAnchor>
  <xdr:twoCellAnchor editAs="oneCell">
    <xdr:from>
      <xdr:col>7</xdr:col>
      <xdr:colOff>594995</xdr:colOff>
      <xdr:row>333</xdr:row>
      <xdr:rowOff>266065</xdr:rowOff>
    </xdr:from>
    <xdr:to>
      <xdr:col>7</xdr:col>
      <xdr:colOff>872490</xdr:colOff>
      <xdr:row>334</xdr:row>
      <xdr:rowOff>981075</xdr:rowOff>
    </xdr:to>
    <xdr:sp>
      <xdr:nvSpPr>
        <xdr:cNvPr id="2209" name="AutoShape 106" descr="u=3327118725,3352234642&amp;fm=214&amp;gp=0"/>
        <xdr:cNvSpPr>
          <a:spLocks noChangeAspect="1"/>
        </xdr:cNvSpPr>
      </xdr:nvSpPr>
      <xdr:spPr>
        <a:xfrm>
          <a:off x="9519285" y="494294795"/>
          <a:ext cx="277495" cy="2099310"/>
        </a:xfrm>
        <a:prstGeom prst="rect">
          <a:avLst/>
        </a:prstGeom>
        <a:noFill/>
        <a:ln w="9525">
          <a:noFill/>
        </a:ln>
      </xdr:spPr>
    </xdr:sp>
    <xdr:clientData/>
  </xdr:twoCellAnchor>
  <xdr:twoCellAnchor editAs="oneCell">
    <xdr:from>
      <xdr:col>7</xdr:col>
      <xdr:colOff>594995</xdr:colOff>
      <xdr:row>333</xdr:row>
      <xdr:rowOff>377825</xdr:rowOff>
    </xdr:from>
    <xdr:to>
      <xdr:col>7</xdr:col>
      <xdr:colOff>872490</xdr:colOff>
      <xdr:row>334</xdr:row>
      <xdr:rowOff>1815465</xdr:rowOff>
    </xdr:to>
    <xdr:sp>
      <xdr:nvSpPr>
        <xdr:cNvPr id="2210" name="AutoShape 106" descr="u=3327118725,3352234642&amp;fm=214&amp;gp=0"/>
        <xdr:cNvSpPr>
          <a:spLocks noChangeAspect="1"/>
        </xdr:cNvSpPr>
      </xdr:nvSpPr>
      <xdr:spPr>
        <a:xfrm>
          <a:off x="9519285" y="494406555"/>
          <a:ext cx="277495" cy="2821940"/>
        </a:xfrm>
        <a:prstGeom prst="rect">
          <a:avLst/>
        </a:prstGeom>
        <a:noFill/>
        <a:ln w="9525">
          <a:noFill/>
        </a:ln>
      </xdr:spPr>
    </xdr:sp>
    <xdr:clientData/>
  </xdr:twoCellAnchor>
  <xdr:twoCellAnchor editAs="oneCell">
    <xdr:from>
      <xdr:col>7</xdr:col>
      <xdr:colOff>594995</xdr:colOff>
      <xdr:row>327</xdr:row>
      <xdr:rowOff>182880</xdr:rowOff>
    </xdr:from>
    <xdr:to>
      <xdr:col>7</xdr:col>
      <xdr:colOff>872490</xdr:colOff>
      <xdr:row>328</xdr:row>
      <xdr:rowOff>982345</xdr:rowOff>
    </xdr:to>
    <xdr:sp>
      <xdr:nvSpPr>
        <xdr:cNvPr id="2211" name="AutoShape 106" descr="u=3327118725,3352234642&amp;fm=214&amp;gp=0"/>
        <xdr:cNvSpPr>
          <a:spLocks noChangeAspect="1"/>
        </xdr:cNvSpPr>
      </xdr:nvSpPr>
      <xdr:spPr>
        <a:xfrm>
          <a:off x="9519285" y="484666290"/>
          <a:ext cx="277495" cy="2234565"/>
        </a:xfrm>
        <a:prstGeom prst="rect">
          <a:avLst/>
        </a:prstGeom>
        <a:noFill/>
        <a:ln w="9525">
          <a:noFill/>
        </a:ln>
      </xdr:spPr>
    </xdr:sp>
    <xdr:clientData/>
  </xdr:twoCellAnchor>
  <xdr:twoCellAnchor editAs="oneCell">
    <xdr:from>
      <xdr:col>7</xdr:col>
      <xdr:colOff>594995</xdr:colOff>
      <xdr:row>330</xdr:row>
      <xdr:rowOff>267970</xdr:rowOff>
    </xdr:from>
    <xdr:to>
      <xdr:col>7</xdr:col>
      <xdr:colOff>872490</xdr:colOff>
      <xdr:row>332</xdr:row>
      <xdr:rowOff>960755</xdr:rowOff>
    </xdr:to>
    <xdr:sp>
      <xdr:nvSpPr>
        <xdr:cNvPr id="2212" name="AutoShape 106" descr="u=3327118725,3352234642&amp;fm=214&amp;gp=0"/>
        <xdr:cNvSpPr>
          <a:spLocks noChangeAspect="1"/>
        </xdr:cNvSpPr>
      </xdr:nvSpPr>
      <xdr:spPr>
        <a:xfrm>
          <a:off x="9519285" y="489731050"/>
          <a:ext cx="277495" cy="2369185"/>
        </a:xfrm>
        <a:prstGeom prst="rect">
          <a:avLst/>
        </a:prstGeom>
        <a:noFill/>
        <a:ln w="9525">
          <a:noFill/>
        </a:ln>
      </xdr:spPr>
    </xdr:sp>
    <xdr:clientData/>
  </xdr:twoCellAnchor>
  <xdr:twoCellAnchor editAs="oneCell">
    <xdr:from>
      <xdr:col>7</xdr:col>
      <xdr:colOff>594995</xdr:colOff>
      <xdr:row>329</xdr:row>
      <xdr:rowOff>266700</xdr:rowOff>
    </xdr:from>
    <xdr:to>
      <xdr:col>7</xdr:col>
      <xdr:colOff>872490</xdr:colOff>
      <xdr:row>331</xdr:row>
      <xdr:rowOff>680720</xdr:rowOff>
    </xdr:to>
    <xdr:sp>
      <xdr:nvSpPr>
        <xdr:cNvPr id="2213" name="AutoShape 106" descr="u=3327118725,3352234642&amp;fm=214&amp;gp=0"/>
        <xdr:cNvSpPr>
          <a:spLocks noChangeAspect="1"/>
        </xdr:cNvSpPr>
      </xdr:nvSpPr>
      <xdr:spPr>
        <a:xfrm>
          <a:off x="9519285" y="487957495"/>
          <a:ext cx="277495" cy="2478405"/>
        </a:xfrm>
        <a:prstGeom prst="rect">
          <a:avLst/>
        </a:prstGeom>
        <a:noFill/>
        <a:ln w="9525">
          <a:noFill/>
        </a:ln>
      </xdr:spPr>
    </xdr:sp>
    <xdr:clientData/>
  </xdr:twoCellAnchor>
  <xdr:twoCellAnchor editAs="oneCell">
    <xdr:from>
      <xdr:col>7</xdr:col>
      <xdr:colOff>594995</xdr:colOff>
      <xdr:row>260</xdr:row>
      <xdr:rowOff>304800</xdr:rowOff>
    </xdr:from>
    <xdr:to>
      <xdr:col>7</xdr:col>
      <xdr:colOff>872490</xdr:colOff>
      <xdr:row>262</xdr:row>
      <xdr:rowOff>934720</xdr:rowOff>
    </xdr:to>
    <xdr:sp>
      <xdr:nvSpPr>
        <xdr:cNvPr id="2214" name="AutoShape 106" descr="u=3327118725,3352234642&amp;fm=214&amp;gp=0"/>
        <xdr:cNvSpPr>
          <a:spLocks noChangeAspect="1"/>
        </xdr:cNvSpPr>
      </xdr:nvSpPr>
      <xdr:spPr>
        <a:xfrm>
          <a:off x="9519285" y="391331450"/>
          <a:ext cx="277495" cy="2185670"/>
        </a:xfrm>
        <a:prstGeom prst="rect">
          <a:avLst/>
        </a:prstGeom>
        <a:noFill/>
        <a:ln w="9525">
          <a:noFill/>
        </a:ln>
      </xdr:spPr>
    </xdr:sp>
    <xdr:clientData/>
  </xdr:twoCellAnchor>
  <xdr:twoCellAnchor editAs="oneCell">
    <xdr:from>
      <xdr:col>7</xdr:col>
      <xdr:colOff>594995</xdr:colOff>
      <xdr:row>260</xdr:row>
      <xdr:rowOff>266700</xdr:rowOff>
    </xdr:from>
    <xdr:to>
      <xdr:col>7</xdr:col>
      <xdr:colOff>872490</xdr:colOff>
      <xdr:row>262</xdr:row>
      <xdr:rowOff>808355</xdr:rowOff>
    </xdr:to>
    <xdr:sp>
      <xdr:nvSpPr>
        <xdr:cNvPr id="2215" name="AutoShape 106" descr="u=3327118725,3352234642&amp;fm=214&amp;gp=0"/>
        <xdr:cNvSpPr>
          <a:spLocks noChangeAspect="1"/>
        </xdr:cNvSpPr>
      </xdr:nvSpPr>
      <xdr:spPr>
        <a:xfrm>
          <a:off x="9519285" y="391293350"/>
          <a:ext cx="277495" cy="2097405"/>
        </a:xfrm>
        <a:prstGeom prst="rect">
          <a:avLst/>
        </a:prstGeom>
        <a:noFill/>
        <a:ln w="9525">
          <a:noFill/>
        </a:ln>
      </xdr:spPr>
    </xdr:sp>
    <xdr:clientData/>
  </xdr:twoCellAnchor>
  <xdr:twoCellAnchor editAs="oneCell">
    <xdr:from>
      <xdr:col>7</xdr:col>
      <xdr:colOff>594995</xdr:colOff>
      <xdr:row>260</xdr:row>
      <xdr:rowOff>266700</xdr:rowOff>
    </xdr:from>
    <xdr:to>
      <xdr:col>7</xdr:col>
      <xdr:colOff>872490</xdr:colOff>
      <xdr:row>262</xdr:row>
      <xdr:rowOff>808355</xdr:rowOff>
    </xdr:to>
    <xdr:sp>
      <xdr:nvSpPr>
        <xdr:cNvPr id="2216" name="AutoShape 106" descr="u=3327118725,3352234642&amp;fm=214&amp;gp=0"/>
        <xdr:cNvSpPr>
          <a:spLocks noChangeAspect="1"/>
        </xdr:cNvSpPr>
      </xdr:nvSpPr>
      <xdr:spPr>
        <a:xfrm>
          <a:off x="9519285" y="391293350"/>
          <a:ext cx="277495" cy="2097405"/>
        </a:xfrm>
        <a:prstGeom prst="rect">
          <a:avLst/>
        </a:prstGeom>
        <a:noFill/>
        <a:ln w="9525">
          <a:noFill/>
        </a:ln>
      </xdr:spPr>
    </xdr:sp>
    <xdr:clientData/>
  </xdr:twoCellAnchor>
  <xdr:twoCellAnchor editAs="oneCell">
    <xdr:from>
      <xdr:col>7</xdr:col>
      <xdr:colOff>594995</xdr:colOff>
      <xdr:row>278</xdr:row>
      <xdr:rowOff>266700</xdr:rowOff>
    </xdr:from>
    <xdr:to>
      <xdr:col>7</xdr:col>
      <xdr:colOff>872490</xdr:colOff>
      <xdr:row>281</xdr:row>
      <xdr:rowOff>172720</xdr:rowOff>
    </xdr:to>
    <xdr:sp>
      <xdr:nvSpPr>
        <xdr:cNvPr id="2217" name="AutoShape 106" descr="u=3327118725,3352234642&amp;fm=214&amp;gp=0"/>
        <xdr:cNvSpPr>
          <a:spLocks noChangeAspect="1"/>
        </xdr:cNvSpPr>
      </xdr:nvSpPr>
      <xdr:spPr>
        <a:xfrm>
          <a:off x="9519285" y="410895800"/>
          <a:ext cx="277495" cy="2103120"/>
        </a:xfrm>
        <a:prstGeom prst="rect">
          <a:avLst/>
        </a:prstGeom>
        <a:noFill/>
        <a:ln w="9525">
          <a:noFill/>
        </a:ln>
      </xdr:spPr>
    </xdr:sp>
    <xdr:clientData/>
  </xdr:twoCellAnchor>
  <xdr:twoCellAnchor editAs="oneCell">
    <xdr:from>
      <xdr:col>7</xdr:col>
      <xdr:colOff>594995</xdr:colOff>
      <xdr:row>256</xdr:row>
      <xdr:rowOff>182880</xdr:rowOff>
    </xdr:from>
    <xdr:to>
      <xdr:col>7</xdr:col>
      <xdr:colOff>872490</xdr:colOff>
      <xdr:row>257</xdr:row>
      <xdr:rowOff>365760</xdr:rowOff>
    </xdr:to>
    <xdr:sp>
      <xdr:nvSpPr>
        <xdr:cNvPr id="2218" name="AutoShape 106" descr="u=3327118725,3352234642&amp;fm=214&amp;gp=0"/>
        <xdr:cNvSpPr>
          <a:spLocks noChangeAspect="1"/>
        </xdr:cNvSpPr>
      </xdr:nvSpPr>
      <xdr:spPr>
        <a:xfrm>
          <a:off x="9519285" y="383720975"/>
          <a:ext cx="277495" cy="1955165"/>
        </a:xfrm>
        <a:prstGeom prst="rect">
          <a:avLst/>
        </a:prstGeom>
        <a:noFill/>
        <a:ln w="9525">
          <a:noFill/>
        </a:ln>
      </xdr:spPr>
    </xdr:sp>
    <xdr:clientData/>
  </xdr:twoCellAnchor>
  <xdr:twoCellAnchor editAs="oneCell">
    <xdr:from>
      <xdr:col>7</xdr:col>
      <xdr:colOff>594995</xdr:colOff>
      <xdr:row>266</xdr:row>
      <xdr:rowOff>268605</xdr:rowOff>
    </xdr:from>
    <xdr:to>
      <xdr:col>7</xdr:col>
      <xdr:colOff>872490</xdr:colOff>
      <xdr:row>266</xdr:row>
      <xdr:rowOff>2367915</xdr:rowOff>
    </xdr:to>
    <xdr:sp>
      <xdr:nvSpPr>
        <xdr:cNvPr id="2219" name="AutoShape 106" descr="u=3327118725,3352234642&amp;fm=214&amp;gp=0"/>
        <xdr:cNvSpPr>
          <a:spLocks noChangeAspect="1"/>
        </xdr:cNvSpPr>
      </xdr:nvSpPr>
      <xdr:spPr>
        <a:xfrm>
          <a:off x="9519285" y="400465925"/>
          <a:ext cx="277495" cy="2099310"/>
        </a:xfrm>
        <a:prstGeom prst="rect">
          <a:avLst/>
        </a:prstGeom>
        <a:noFill/>
        <a:ln w="9525">
          <a:noFill/>
        </a:ln>
      </xdr:spPr>
    </xdr:sp>
    <xdr:clientData/>
  </xdr:twoCellAnchor>
  <xdr:twoCellAnchor editAs="oneCell">
    <xdr:from>
      <xdr:col>7</xdr:col>
      <xdr:colOff>594995</xdr:colOff>
      <xdr:row>253</xdr:row>
      <xdr:rowOff>266700</xdr:rowOff>
    </xdr:from>
    <xdr:to>
      <xdr:col>7</xdr:col>
      <xdr:colOff>872490</xdr:colOff>
      <xdr:row>256</xdr:row>
      <xdr:rowOff>102870</xdr:rowOff>
    </xdr:to>
    <xdr:sp>
      <xdr:nvSpPr>
        <xdr:cNvPr id="2220" name="AutoShape 106" descr="u=3327118725,3352234642&amp;fm=214&amp;gp=0"/>
        <xdr:cNvSpPr>
          <a:spLocks noChangeAspect="1"/>
        </xdr:cNvSpPr>
      </xdr:nvSpPr>
      <xdr:spPr>
        <a:xfrm>
          <a:off x="9519285" y="381518160"/>
          <a:ext cx="277495" cy="2122805"/>
        </a:xfrm>
        <a:prstGeom prst="rect">
          <a:avLst/>
        </a:prstGeom>
        <a:noFill/>
        <a:ln w="9525">
          <a:noFill/>
        </a:ln>
      </xdr:spPr>
    </xdr:sp>
    <xdr:clientData/>
  </xdr:twoCellAnchor>
  <xdr:twoCellAnchor editAs="oneCell">
    <xdr:from>
      <xdr:col>7</xdr:col>
      <xdr:colOff>594995</xdr:colOff>
      <xdr:row>254</xdr:row>
      <xdr:rowOff>182880</xdr:rowOff>
    </xdr:from>
    <xdr:to>
      <xdr:col>7</xdr:col>
      <xdr:colOff>872490</xdr:colOff>
      <xdr:row>256</xdr:row>
      <xdr:rowOff>1445260</xdr:rowOff>
    </xdr:to>
    <xdr:sp>
      <xdr:nvSpPr>
        <xdr:cNvPr id="2221" name="AutoShape 106" descr="u=3327118725,3352234642&amp;fm=214&amp;gp=0"/>
        <xdr:cNvSpPr>
          <a:spLocks noChangeAspect="1"/>
        </xdr:cNvSpPr>
      </xdr:nvSpPr>
      <xdr:spPr>
        <a:xfrm>
          <a:off x="9519285" y="383206625"/>
          <a:ext cx="277495" cy="1776730"/>
        </a:xfrm>
        <a:prstGeom prst="rect">
          <a:avLst/>
        </a:prstGeom>
        <a:noFill/>
        <a:ln w="9525">
          <a:noFill/>
        </a:ln>
      </xdr:spPr>
    </xdr:sp>
    <xdr:clientData/>
  </xdr:twoCellAnchor>
  <xdr:twoCellAnchor editAs="oneCell">
    <xdr:from>
      <xdr:col>7</xdr:col>
      <xdr:colOff>594995</xdr:colOff>
      <xdr:row>254</xdr:row>
      <xdr:rowOff>182880</xdr:rowOff>
    </xdr:from>
    <xdr:to>
      <xdr:col>7</xdr:col>
      <xdr:colOff>872490</xdr:colOff>
      <xdr:row>257</xdr:row>
      <xdr:rowOff>172085</xdr:rowOff>
    </xdr:to>
    <xdr:sp>
      <xdr:nvSpPr>
        <xdr:cNvPr id="2222" name="AutoShape 106" descr="u=3327118725,3352234642&amp;fm=214&amp;gp=0"/>
        <xdr:cNvSpPr>
          <a:spLocks noChangeAspect="1"/>
        </xdr:cNvSpPr>
      </xdr:nvSpPr>
      <xdr:spPr>
        <a:xfrm>
          <a:off x="9519285" y="383206625"/>
          <a:ext cx="277495" cy="2275840"/>
        </a:xfrm>
        <a:prstGeom prst="rect">
          <a:avLst/>
        </a:prstGeom>
        <a:noFill/>
        <a:ln w="9525">
          <a:noFill/>
        </a:ln>
      </xdr:spPr>
    </xdr:sp>
    <xdr:clientData/>
  </xdr:twoCellAnchor>
  <xdr:twoCellAnchor editAs="oneCell">
    <xdr:from>
      <xdr:col>7</xdr:col>
      <xdr:colOff>594995</xdr:colOff>
      <xdr:row>266</xdr:row>
      <xdr:rowOff>304800</xdr:rowOff>
    </xdr:from>
    <xdr:to>
      <xdr:col>7</xdr:col>
      <xdr:colOff>872490</xdr:colOff>
      <xdr:row>266</xdr:row>
      <xdr:rowOff>2672715</xdr:rowOff>
    </xdr:to>
    <xdr:sp>
      <xdr:nvSpPr>
        <xdr:cNvPr id="2223" name="AutoShape 106" descr="u=3327118725,3352234642&amp;fm=214&amp;gp=0"/>
        <xdr:cNvSpPr>
          <a:spLocks noChangeAspect="1"/>
        </xdr:cNvSpPr>
      </xdr:nvSpPr>
      <xdr:spPr>
        <a:xfrm>
          <a:off x="9519285" y="400502120"/>
          <a:ext cx="277495" cy="2367915"/>
        </a:xfrm>
        <a:prstGeom prst="rect">
          <a:avLst/>
        </a:prstGeom>
        <a:noFill/>
        <a:ln w="9525">
          <a:noFill/>
        </a:ln>
      </xdr:spPr>
    </xdr:sp>
    <xdr:clientData/>
  </xdr:twoCellAnchor>
  <xdr:twoCellAnchor editAs="oneCell">
    <xdr:from>
      <xdr:col>7</xdr:col>
      <xdr:colOff>594995</xdr:colOff>
      <xdr:row>267</xdr:row>
      <xdr:rowOff>267335</xdr:rowOff>
    </xdr:from>
    <xdr:to>
      <xdr:col>7</xdr:col>
      <xdr:colOff>872490</xdr:colOff>
      <xdr:row>268</xdr:row>
      <xdr:rowOff>508635</xdr:rowOff>
    </xdr:to>
    <xdr:sp>
      <xdr:nvSpPr>
        <xdr:cNvPr id="2224" name="AutoShape 106" descr="u=3327118725,3352234642&amp;fm=214&amp;gp=0"/>
        <xdr:cNvSpPr>
          <a:spLocks noChangeAspect="1"/>
        </xdr:cNvSpPr>
      </xdr:nvSpPr>
      <xdr:spPr>
        <a:xfrm>
          <a:off x="9519285" y="403353905"/>
          <a:ext cx="277495" cy="2019300"/>
        </a:xfrm>
        <a:prstGeom prst="rect">
          <a:avLst/>
        </a:prstGeom>
        <a:noFill/>
        <a:ln w="9525">
          <a:noFill/>
        </a:ln>
      </xdr:spPr>
    </xdr:sp>
    <xdr:clientData/>
  </xdr:twoCellAnchor>
  <xdr:twoCellAnchor editAs="oneCell">
    <xdr:from>
      <xdr:col>7</xdr:col>
      <xdr:colOff>594995</xdr:colOff>
      <xdr:row>267</xdr:row>
      <xdr:rowOff>382905</xdr:rowOff>
    </xdr:from>
    <xdr:to>
      <xdr:col>7</xdr:col>
      <xdr:colOff>872490</xdr:colOff>
      <xdr:row>269</xdr:row>
      <xdr:rowOff>343535</xdr:rowOff>
    </xdr:to>
    <xdr:sp>
      <xdr:nvSpPr>
        <xdr:cNvPr id="2225" name="AutoShape 106" descr="u=3327118725,3352234642&amp;fm=214&amp;gp=0"/>
        <xdr:cNvSpPr>
          <a:spLocks noChangeAspect="1"/>
        </xdr:cNvSpPr>
      </xdr:nvSpPr>
      <xdr:spPr>
        <a:xfrm>
          <a:off x="9519285" y="403469475"/>
          <a:ext cx="277495" cy="2627630"/>
        </a:xfrm>
        <a:prstGeom prst="rect">
          <a:avLst/>
        </a:prstGeom>
        <a:noFill/>
        <a:ln w="9525">
          <a:noFill/>
        </a:ln>
      </xdr:spPr>
    </xdr:sp>
    <xdr:clientData/>
  </xdr:twoCellAnchor>
  <xdr:twoCellAnchor editAs="oneCell">
    <xdr:from>
      <xdr:col>7</xdr:col>
      <xdr:colOff>594995</xdr:colOff>
      <xdr:row>272</xdr:row>
      <xdr:rowOff>379730</xdr:rowOff>
    </xdr:from>
    <xdr:to>
      <xdr:col>7</xdr:col>
      <xdr:colOff>872490</xdr:colOff>
      <xdr:row>278</xdr:row>
      <xdr:rowOff>131445</xdr:rowOff>
    </xdr:to>
    <xdr:sp>
      <xdr:nvSpPr>
        <xdr:cNvPr id="2226" name="AutoShape 106" descr="u=3327118725,3352234642&amp;fm=214&amp;gp=0"/>
        <xdr:cNvSpPr>
          <a:spLocks noChangeAspect="1"/>
        </xdr:cNvSpPr>
      </xdr:nvSpPr>
      <xdr:spPr>
        <a:xfrm>
          <a:off x="9519285" y="408350085"/>
          <a:ext cx="277495" cy="2410460"/>
        </a:xfrm>
        <a:prstGeom prst="rect">
          <a:avLst/>
        </a:prstGeom>
        <a:noFill/>
        <a:ln w="9525">
          <a:noFill/>
        </a:ln>
      </xdr:spPr>
    </xdr:sp>
    <xdr:clientData/>
  </xdr:twoCellAnchor>
  <xdr:twoCellAnchor editAs="oneCell">
    <xdr:from>
      <xdr:col>7</xdr:col>
      <xdr:colOff>594995</xdr:colOff>
      <xdr:row>273</xdr:row>
      <xdr:rowOff>182880</xdr:rowOff>
    </xdr:from>
    <xdr:to>
      <xdr:col>7</xdr:col>
      <xdr:colOff>872490</xdr:colOff>
      <xdr:row>278</xdr:row>
      <xdr:rowOff>807085</xdr:rowOff>
    </xdr:to>
    <xdr:sp>
      <xdr:nvSpPr>
        <xdr:cNvPr id="2227" name="AutoShape 106" descr="u=3327118725,3352234642&amp;fm=214&amp;gp=0"/>
        <xdr:cNvSpPr>
          <a:spLocks noChangeAspect="1"/>
        </xdr:cNvSpPr>
      </xdr:nvSpPr>
      <xdr:spPr>
        <a:xfrm>
          <a:off x="9519285" y="409700730"/>
          <a:ext cx="277495" cy="1735455"/>
        </a:xfrm>
        <a:prstGeom prst="rect">
          <a:avLst/>
        </a:prstGeom>
        <a:noFill/>
        <a:ln w="9525">
          <a:noFill/>
        </a:ln>
      </xdr:spPr>
    </xdr:sp>
    <xdr:clientData/>
  </xdr:twoCellAnchor>
  <xdr:twoCellAnchor editAs="oneCell">
    <xdr:from>
      <xdr:col>7</xdr:col>
      <xdr:colOff>594995</xdr:colOff>
      <xdr:row>273</xdr:row>
      <xdr:rowOff>182880</xdr:rowOff>
    </xdr:from>
    <xdr:to>
      <xdr:col>7</xdr:col>
      <xdr:colOff>872490</xdr:colOff>
      <xdr:row>278</xdr:row>
      <xdr:rowOff>1292225</xdr:rowOff>
    </xdr:to>
    <xdr:sp>
      <xdr:nvSpPr>
        <xdr:cNvPr id="2228" name="AutoShape 106" descr="u=3327118725,3352234642&amp;fm=214&amp;gp=0"/>
        <xdr:cNvSpPr>
          <a:spLocks noChangeAspect="1"/>
        </xdr:cNvSpPr>
      </xdr:nvSpPr>
      <xdr:spPr>
        <a:xfrm>
          <a:off x="9519285" y="409700730"/>
          <a:ext cx="277495" cy="2220595"/>
        </a:xfrm>
        <a:prstGeom prst="rect">
          <a:avLst/>
        </a:prstGeom>
        <a:noFill/>
        <a:ln w="9525">
          <a:noFill/>
        </a:ln>
      </xdr:spPr>
    </xdr:sp>
    <xdr:clientData/>
  </xdr:twoCellAnchor>
  <xdr:twoCellAnchor editAs="oneCell">
    <xdr:from>
      <xdr:col>7</xdr:col>
      <xdr:colOff>594995</xdr:colOff>
      <xdr:row>279</xdr:row>
      <xdr:rowOff>182880</xdr:rowOff>
    </xdr:from>
    <xdr:to>
      <xdr:col>7</xdr:col>
      <xdr:colOff>872490</xdr:colOff>
      <xdr:row>283</xdr:row>
      <xdr:rowOff>17145</xdr:rowOff>
    </xdr:to>
    <xdr:sp>
      <xdr:nvSpPr>
        <xdr:cNvPr id="2229" name="AutoShape 106" descr="u=3327118725,3352234642&amp;fm=214&amp;gp=0"/>
        <xdr:cNvSpPr>
          <a:spLocks noChangeAspect="1"/>
        </xdr:cNvSpPr>
      </xdr:nvSpPr>
      <xdr:spPr>
        <a:xfrm>
          <a:off x="9519285" y="412564580"/>
          <a:ext cx="277495" cy="2253615"/>
        </a:xfrm>
        <a:prstGeom prst="rect">
          <a:avLst/>
        </a:prstGeom>
        <a:noFill/>
        <a:ln w="9525">
          <a:noFill/>
        </a:ln>
      </xdr:spPr>
    </xdr:sp>
    <xdr:clientData/>
  </xdr:twoCellAnchor>
  <xdr:twoCellAnchor editAs="oneCell">
    <xdr:from>
      <xdr:col>7</xdr:col>
      <xdr:colOff>594995</xdr:colOff>
      <xdr:row>280</xdr:row>
      <xdr:rowOff>182880</xdr:rowOff>
    </xdr:from>
    <xdr:to>
      <xdr:col>7</xdr:col>
      <xdr:colOff>872490</xdr:colOff>
      <xdr:row>282</xdr:row>
      <xdr:rowOff>1483360</xdr:rowOff>
    </xdr:to>
    <xdr:sp>
      <xdr:nvSpPr>
        <xdr:cNvPr id="2230" name="AutoShape 106" descr="u=3327118725,3352234642&amp;fm=214&amp;gp=0"/>
        <xdr:cNvSpPr>
          <a:spLocks noChangeAspect="1"/>
        </xdr:cNvSpPr>
      </xdr:nvSpPr>
      <xdr:spPr>
        <a:xfrm>
          <a:off x="9519285" y="412786830"/>
          <a:ext cx="277495" cy="1744980"/>
        </a:xfrm>
        <a:prstGeom prst="rect">
          <a:avLst/>
        </a:prstGeom>
        <a:noFill/>
        <a:ln w="9525">
          <a:noFill/>
        </a:ln>
      </xdr:spPr>
    </xdr:sp>
    <xdr:clientData/>
  </xdr:twoCellAnchor>
  <xdr:twoCellAnchor editAs="oneCell">
    <xdr:from>
      <xdr:col>7</xdr:col>
      <xdr:colOff>594995</xdr:colOff>
      <xdr:row>280</xdr:row>
      <xdr:rowOff>182880</xdr:rowOff>
    </xdr:from>
    <xdr:to>
      <xdr:col>7</xdr:col>
      <xdr:colOff>872490</xdr:colOff>
      <xdr:row>283</xdr:row>
      <xdr:rowOff>228600</xdr:rowOff>
    </xdr:to>
    <xdr:sp>
      <xdr:nvSpPr>
        <xdr:cNvPr id="2231" name="AutoShape 106" descr="u=3327118725,3352234642&amp;fm=214&amp;gp=0"/>
        <xdr:cNvSpPr>
          <a:spLocks noChangeAspect="1"/>
        </xdr:cNvSpPr>
      </xdr:nvSpPr>
      <xdr:spPr>
        <a:xfrm>
          <a:off x="9519285" y="412786830"/>
          <a:ext cx="277495" cy="2242820"/>
        </a:xfrm>
        <a:prstGeom prst="rect">
          <a:avLst/>
        </a:prstGeom>
        <a:noFill/>
        <a:ln w="9525">
          <a:noFill/>
        </a:ln>
      </xdr:spPr>
    </xdr:sp>
    <xdr:clientData/>
  </xdr:twoCellAnchor>
  <xdr:twoCellAnchor editAs="oneCell">
    <xdr:from>
      <xdr:col>7</xdr:col>
      <xdr:colOff>594995</xdr:colOff>
      <xdr:row>248</xdr:row>
      <xdr:rowOff>268605</xdr:rowOff>
    </xdr:from>
    <xdr:to>
      <xdr:col>7</xdr:col>
      <xdr:colOff>872490</xdr:colOff>
      <xdr:row>248</xdr:row>
      <xdr:rowOff>2602865</xdr:rowOff>
    </xdr:to>
    <xdr:sp>
      <xdr:nvSpPr>
        <xdr:cNvPr id="2232" name="AutoShape 106" descr="u=3327118725,3352234642&amp;fm=214&amp;gp=0"/>
        <xdr:cNvSpPr>
          <a:spLocks noChangeAspect="1"/>
        </xdr:cNvSpPr>
      </xdr:nvSpPr>
      <xdr:spPr>
        <a:xfrm>
          <a:off x="9519285" y="373767985"/>
          <a:ext cx="277495" cy="2334260"/>
        </a:xfrm>
        <a:prstGeom prst="rect">
          <a:avLst/>
        </a:prstGeom>
        <a:noFill/>
        <a:ln w="9525">
          <a:noFill/>
        </a:ln>
      </xdr:spPr>
    </xdr:sp>
    <xdr:clientData/>
  </xdr:twoCellAnchor>
  <xdr:twoCellAnchor editAs="oneCell">
    <xdr:from>
      <xdr:col>7</xdr:col>
      <xdr:colOff>594995</xdr:colOff>
      <xdr:row>251</xdr:row>
      <xdr:rowOff>267970</xdr:rowOff>
    </xdr:from>
    <xdr:to>
      <xdr:col>7</xdr:col>
      <xdr:colOff>872490</xdr:colOff>
      <xdr:row>252</xdr:row>
      <xdr:rowOff>1395730</xdr:rowOff>
    </xdr:to>
    <xdr:sp>
      <xdr:nvSpPr>
        <xdr:cNvPr id="2233" name="AutoShape 106" descr="u=3327118725,3352234642&amp;fm=214&amp;gp=0"/>
        <xdr:cNvSpPr>
          <a:spLocks noChangeAspect="1"/>
        </xdr:cNvSpPr>
      </xdr:nvSpPr>
      <xdr:spPr>
        <a:xfrm>
          <a:off x="9519285" y="378733050"/>
          <a:ext cx="277495" cy="2239010"/>
        </a:xfrm>
        <a:prstGeom prst="rect">
          <a:avLst/>
        </a:prstGeom>
        <a:noFill/>
        <a:ln w="9525">
          <a:noFill/>
        </a:ln>
      </xdr:spPr>
    </xdr:sp>
    <xdr:clientData/>
  </xdr:twoCellAnchor>
  <xdr:twoCellAnchor editAs="oneCell">
    <xdr:from>
      <xdr:col>7</xdr:col>
      <xdr:colOff>594995</xdr:colOff>
      <xdr:row>250</xdr:row>
      <xdr:rowOff>266700</xdr:rowOff>
    </xdr:from>
    <xdr:to>
      <xdr:col>7</xdr:col>
      <xdr:colOff>872490</xdr:colOff>
      <xdr:row>252</xdr:row>
      <xdr:rowOff>210185</xdr:rowOff>
    </xdr:to>
    <xdr:sp>
      <xdr:nvSpPr>
        <xdr:cNvPr id="2234" name="AutoShape 106" descr="u=3327118725,3352234642&amp;fm=214&amp;gp=0"/>
        <xdr:cNvSpPr>
          <a:spLocks noChangeAspect="1"/>
        </xdr:cNvSpPr>
      </xdr:nvSpPr>
      <xdr:spPr>
        <a:xfrm>
          <a:off x="9519285" y="377322080"/>
          <a:ext cx="277495" cy="2464435"/>
        </a:xfrm>
        <a:prstGeom prst="rect">
          <a:avLst/>
        </a:prstGeom>
        <a:noFill/>
        <a:ln w="9525">
          <a:noFill/>
        </a:ln>
      </xdr:spPr>
    </xdr:sp>
    <xdr:clientData/>
  </xdr:twoCellAnchor>
  <xdr:twoCellAnchor editAs="oneCell">
    <xdr:from>
      <xdr:col>7</xdr:col>
      <xdr:colOff>594995</xdr:colOff>
      <xdr:row>277</xdr:row>
      <xdr:rowOff>182880</xdr:rowOff>
    </xdr:from>
    <xdr:to>
      <xdr:col>7</xdr:col>
      <xdr:colOff>872490</xdr:colOff>
      <xdr:row>281</xdr:row>
      <xdr:rowOff>61595</xdr:rowOff>
    </xdr:to>
    <xdr:sp>
      <xdr:nvSpPr>
        <xdr:cNvPr id="2235" name="AutoShape 106" descr="u=3327118725,3352234642&amp;fm=214&amp;gp=0"/>
        <xdr:cNvSpPr>
          <a:spLocks noChangeAspect="1"/>
        </xdr:cNvSpPr>
      </xdr:nvSpPr>
      <xdr:spPr>
        <a:xfrm>
          <a:off x="9519285" y="410589730"/>
          <a:ext cx="277495" cy="2298065"/>
        </a:xfrm>
        <a:prstGeom prst="rect">
          <a:avLst/>
        </a:prstGeom>
        <a:noFill/>
        <a:ln w="9525">
          <a:noFill/>
        </a:ln>
      </xdr:spPr>
    </xdr:sp>
    <xdr:clientData/>
  </xdr:twoCellAnchor>
  <xdr:twoCellAnchor editAs="oneCell">
    <xdr:from>
      <xdr:col>7</xdr:col>
      <xdr:colOff>594995</xdr:colOff>
      <xdr:row>277</xdr:row>
      <xdr:rowOff>182880</xdr:rowOff>
    </xdr:from>
    <xdr:to>
      <xdr:col>7</xdr:col>
      <xdr:colOff>872490</xdr:colOff>
      <xdr:row>281</xdr:row>
      <xdr:rowOff>24130</xdr:rowOff>
    </xdr:to>
    <xdr:sp>
      <xdr:nvSpPr>
        <xdr:cNvPr id="2236" name="AutoShape 106" descr="u=3327118725,3352234642&amp;fm=214&amp;gp=0"/>
        <xdr:cNvSpPr>
          <a:spLocks noChangeAspect="1"/>
        </xdr:cNvSpPr>
      </xdr:nvSpPr>
      <xdr:spPr>
        <a:xfrm>
          <a:off x="9519285" y="410589730"/>
          <a:ext cx="277495" cy="2260600"/>
        </a:xfrm>
        <a:prstGeom prst="rect">
          <a:avLst/>
        </a:prstGeom>
        <a:noFill/>
        <a:ln w="9525">
          <a:noFill/>
        </a:ln>
      </xdr:spPr>
    </xdr:sp>
    <xdr:clientData/>
  </xdr:twoCellAnchor>
  <xdr:twoCellAnchor editAs="oneCell">
    <xdr:from>
      <xdr:col>7</xdr:col>
      <xdr:colOff>594995</xdr:colOff>
      <xdr:row>277</xdr:row>
      <xdr:rowOff>182880</xdr:rowOff>
    </xdr:from>
    <xdr:to>
      <xdr:col>7</xdr:col>
      <xdr:colOff>872490</xdr:colOff>
      <xdr:row>281</xdr:row>
      <xdr:rowOff>24130</xdr:rowOff>
    </xdr:to>
    <xdr:sp>
      <xdr:nvSpPr>
        <xdr:cNvPr id="2237" name="AutoShape 106" descr="u=3327118725,3352234642&amp;fm=214&amp;gp=0"/>
        <xdr:cNvSpPr>
          <a:spLocks noChangeAspect="1"/>
        </xdr:cNvSpPr>
      </xdr:nvSpPr>
      <xdr:spPr>
        <a:xfrm>
          <a:off x="9519285" y="410589730"/>
          <a:ext cx="277495" cy="2260600"/>
        </a:xfrm>
        <a:prstGeom prst="rect">
          <a:avLst/>
        </a:prstGeom>
        <a:noFill/>
        <a:ln w="9525">
          <a:noFill/>
        </a:ln>
      </xdr:spPr>
    </xdr:sp>
    <xdr:clientData/>
  </xdr:twoCellAnchor>
  <xdr:twoCellAnchor editAs="oneCell">
    <xdr:from>
      <xdr:col>7</xdr:col>
      <xdr:colOff>594995</xdr:colOff>
      <xdr:row>295</xdr:row>
      <xdr:rowOff>266700</xdr:rowOff>
    </xdr:from>
    <xdr:to>
      <xdr:col>7</xdr:col>
      <xdr:colOff>872490</xdr:colOff>
      <xdr:row>295</xdr:row>
      <xdr:rowOff>2863850</xdr:rowOff>
    </xdr:to>
    <xdr:sp>
      <xdr:nvSpPr>
        <xdr:cNvPr id="2238" name="AutoShape 106" descr="u=3327118725,3352234642&amp;fm=214&amp;gp=0"/>
        <xdr:cNvSpPr>
          <a:spLocks noChangeAspect="1"/>
        </xdr:cNvSpPr>
      </xdr:nvSpPr>
      <xdr:spPr>
        <a:xfrm>
          <a:off x="9519285" y="433856130"/>
          <a:ext cx="277495" cy="2597150"/>
        </a:xfrm>
        <a:prstGeom prst="rect">
          <a:avLst/>
        </a:prstGeom>
        <a:noFill/>
        <a:ln w="9525">
          <a:noFill/>
        </a:ln>
      </xdr:spPr>
    </xdr:sp>
    <xdr:clientData/>
  </xdr:twoCellAnchor>
  <xdr:twoCellAnchor editAs="oneCell">
    <xdr:from>
      <xdr:col>7</xdr:col>
      <xdr:colOff>594995</xdr:colOff>
      <xdr:row>273</xdr:row>
      <xdr:rowOff>182880</xdr:rowOff>
    </xdr:from>
    <xdr:to>
      <xdr:col>7</xdr:col>
      <xdr:colOff>872490</xdr:colOff>
      <xdr:row>278</xdr:row>
      <xdr:rowOff>1170305</xdr:rowOff>
    </xdr:to>
    <xdr:sp>
      <xdr:nvSpPr>
        <xdr:cNvPr id="2239" name="AutoShape 106" descr="u=3327118725,3352234642&amp;fm=214&amp;gp=0"/>
        <xdr:cNvSpPr>
          <a:spLocks noChangeAspect="1"/>
        </xdr:cNvSpPr>
      </xdr:nvSpPr>
      <xdr:spPr>
        <a:xfrm>
          <a:off x="9519285" y="409700730"/>
          <a:ext cx="277495" cy="2098675"/>
        </a:xfrm>
        <a:prstGeom prst="rect">
          <a:avLst/>
        </a:prstGeom>
        <a:noFill/>
        <a:ln w="9525">
          <a:noFill/>
        </a:ln>
      </xdr:spPr>
    </xdr:sp>
    <xdr:clientData/>
  </xdr:twoCellAnchor>
  <xdr:twoCellAnchor editAs="oneCell">
    <xdr:from>
      <xdr:col>7</xdr:col>
      <xdr:colOff>594995</xdr:colOff>
      <xdr:row>283</xdr:row>
      <xdr:rowOff>268605</xdr:rowOff>
    </xdr:from>
    <xdr:to>
      <xdr:col>7</xdr:col>
      <xdr:colOff>872490</xdr:colOff>
      <xdr:row>284</xdr:row>
      <xdr:rowOff>847725</xdr:rowOff>
    </xdr:to>
    <xdr:sp>
      <xdr:nvSpPr>
        <xdr:cNvPr id="2240" name="AutoShape 106" descr="u=3327118725,3352234642&amp;fm=214&amp;gp=0"/>
        <xdr:cNvSpPr>
          <a:spLocks noChangeAspect="1"/>
        </xdr:cNvSpPr>
      </xdr:nvSpPr>
      <xdr:spPr>
        <a:xfrm>
          <a:off x="9519285" y="415069655"/>
          <a:ext cx="277495" cy="2351405"/>
        </a:xfrm>
        <a:prstGeom prst="rect">
          <a:avLst/>
        </a:prstGeom>
        <a:noFill/>
        <a:ln w="9525">
          <a:noFill/>
        </a:ln>
      </xdr:spPr>
    </xdr:sp>
    <xdr:clientData/>
  </xdr:twoCellAnchor>
  <xdr:twoCellAnchor editAs="oneCell">
    <xdr:from>
      <xdr:col>7</xdr:col>
      <xdr:colOff>594995</xdr:colOff>
      <xdr:row>270</xdr:row>
      <xdr:rowOff>182880</xdr:rowOff>
    </xdr:from>
    <xdr:to>
      <xdr:col>7</xdr:col>
      <xdr:colOff>872490</xdr:colOff>
      <xdr:row>275</xdr:row>
      <xdr:rowOff>6350</xdr:rowOff>
    </xdr:to>
    <xdr:sp>
      <xdr:nvSpPr>
        <xdr:cNvPr id="2241" name="AutoShape 106" descr="u=3327118725,3352234642&amp;fm=214&amp;gp=0"/>
        <xdr:cNvSpPr>
          <a:spLocks noChangeAspect="1"/>
        </xdr:cNvSpPr>
      </xdr:nvSpPr>
      <xdr:spPr>
        <a:xfrm>
          <a:off x="9519285" y="407708735"/>
          <a:ext cx="277495" cy="2259965"/>
        </a:xfrm>
        <a:prstGeom prst="rect">
          <a:avLst/>
        </a:prstGeom>
        <a:noFill/>
        <a:ln w="9525">
          <a:noFill/>
        </a:ln>
      </xdr:spPr>
    </xdr:sp>
    <xdr:clientData/>
  </xdr:twoCellAnchor>
  <xdr:twoCellAnchor editAs="oneCell">
    <xdr:from>
      <xdr:col>7</xdr:col>
      <xdr:colOff>594995</xdr:colOff>
      <xdr:row>271</xdr:row>
      <xdr:rowOff>182880</xdr:rowOff>
    </xdr:from>
    <xdr:to>
      <xdr:col>7</xdr:col>
      <xdr:colOff>872490</xdr:colOff>
      <xdr:row>274</xdr:row>
      <xdr:rowOff>185420</xdr:rowOff>
    </xdr:to>
    <xdr:sp>
      <xdr:nvSpPr>
        <xdr:cNvPr id="2242" name="AutoShape 106" descr="u=3327118725,3352234642&amp;fm=214&amp;gp=0"/>
        <xdr:cNvSpPr>
          <a:spLocks noChangeAspect="1"/>
        </xdr:cNvSpPr>
      </xdr:nvSpPr>
      <xdr:spPr>
        <a:xfrm>
          <a:off x="9519285" y="407930985"/>
          <a:ext cx="277495" cy="1994535"/>
        </a:xfrm>
        <a:prstGeom prst="rect">
          <a:avLst/>
        </a:prstGeom>
        <a:noFill/>
        <a:ln w="9525">
          <a:noFill/>
        </a:ln>
      </xdr:spPr>
    </xdr:sp>
    <xdr:clientData/>
  </xdr:twoCellAnchor>
  <xdr:twoCellAnchor editAs="oneCell">
    <xdr:from>
      <xdr:col>7</xdr:col>
      <xdr:colOff>594995</xdr:colOff>
      <xdr:row>271</xdr:row>
      <xdr:rowOff>182880</xdr:rowOff>
    </xdr:from>
    <xdr:to>
      <xdr:col>7</xdr:col>
      <xdr:colOff>872490</xdr:colOff>
      <xdr:row>277</xdr:row>
      <xdr:rowOff>138430</xdr:rowOff>
    </xdr:to>
    <xdr:sp>
      <xdr:nvSpPr>
        <xdr:cNvPr id="2243" name="AutoShape 106" descr="u=3327118725,3352234642&amp;fm=214&amp;gp=0"/>
        <xdr:cNvSpPr>
          <a:spLocks noChangeAspect="1"/>
        </xdr:cNvSpPr>
      </xdr:nvSpPr>
      <xdr:spPr>
        <a:xfrm>
          <a:off x="9519285" y="407930985"/>
          <a:ext cx="277495" cy="2614295"/>
        </a:xfrm>
        <a:prstGeom prst="rect">
          <a:avLst/>
        </a:prstGeom>
        <a:noFill/>
        <a:ln w="9525">
          <a:noFill/>
        </a:ln>
      </xdr:spPr>
    </xdr:sp>
    <xdr:clientData/>
  </xdr:twoCellAnchor>
  <xdr:twoCellAnchor editAs="oneCell">
    <xdr:from>
      <xdr:col>7</xdr:col>
      <xdr:colOff>594995</xdr:colOff>
      <xdr:row>283</xdr:row>
      <xdr:rowOff>304800</xdr:rowOff>
    </xdr:from>
    <xdr:to>
      <xdr:col>7</xdr:col>
      <xdr:colOff>872490</xdr:colOff>
      <xdr:row>284</xdr:row>
      <xdr:rowOff>1101725</xdr:rowOff>
    </xdr:to>
    <xdr:sp>
      <xdr:nvSpPr>
        <xdr:cNvPr id="2244" name="AutoShape 106" descr="u=3327118725,3352234642&amp;fm=214&amp;gp=0"/>
        <xdr:cNvSpPr>
          <a:spLocks noChangeAspect="1"/>
        </xdr:cNvSpPr>
      </xdr:nvSpPr>
      <xdr:spPr>
        <a:xfrm>
          <a:off x="9519285" y="415105850"/>
          <a:ext cx="277495" cy="2569210"/>
        </a:xfrm>
        <a:prstGeom prst="rect">
          <a:avLst/>
        </a:prstGeom>
        <a:noFill/>
        <a:ln w="9525">
          <a:noFill/>
        </a:ln>
      </xdr:spPr>
    </xdr:sp>
    <xdr:clientData/>
  </xdr:twoCellAnchor>
  <xdr:twoCellAnchor editAs="oneCell">
    <xdr:from>
      <xdr:col>7</xdr:col>
      <xdr:colOff>594995</xdr:colOff>
      <xdr:row>284</xdr:row>
      <xdr:rowOff>267335</xdr:rowOff>
    </xdr:from>
    <xdr:to>
      <xdr:col>7</xdr:col>
      <xdr:colOff>872490</xdr:colOff>
      <xdr:row>285</xdr:row>
      <xdr:rowOff>573405</xdr:rowOff>
    </xdr:to>
    <xdr:sp>
      <xdr:nvSpPr>
        <xdr:cNvPr id="2245" name="AutoShape 106" descr="u=3327118725,3352234642&amp;fm=214&amp;gp=0"/>
        <xdr:cNvSpPr>
          <a:spLocks noChangeAspect="1"/>
        </xdr:cNvSpPr>
      </xdr:nvSpPr>
      <xdr:spPr>
        <a:xfrm>
          <a:off x="9519285" y="416840670"/>
          <a:ext cx="277495" cy="2078355"/>
        </a:xfrm>
        <a:prstGeom prst="rect">
          <a:avLst/>
        </a:prstGeom>
        <a:noFill/>
        <a:ln w="9525">
          <a:noFill/>
        </a:ln>
      </xdr:spPr>
    </xdr:sp>
    <xdr:clientData/>
  </xdr:twoCellAnchor>
  <xdr:twoCellAnchor editAs="oneCell">
    <xdr:from>
      <xdr:col>7</xdr:col>
      <xdr:colOff>594995</xdr:colOff>
      <xdr:row>284</xdr:row>
      <xdr:rowOff>382905</xdr:rowOff>
    </xdr:from>
    <xdr:to>
      <xdr:col>7</xdr:col>
      <xdr:colOff>872490</xdr:colOff>
      <xdr:row>285</xdr:row>
      <xdr:rowOff>1416685</xdr:rowOff>
    </xdr:to>
    <xdr:sp>
      <xdr:nvSpPr>
        <xdr:cNvPr id="2246" name="AutoShape 106" descr="u=3327118725,3352234642&amp;fm=214&amp;gp=0"/>
        <xdr:cNvSpPr>
          <a:spLocks noChangeAspect="1"/>
        </xdr:cNvSpPr>
      </xdr:nvSpPr>
      <xdr:spPr>
        <a:xfrm>
          <a:off x="9519285" y="416956240"/>
          <a:ext cx="277495" cy="2806065"/>
        </a:xfrm>
        <a:prstGeom prst="rect">
          <a:avLst/>
        </a:prstGeom>
        <a:noFill/>
        <a:ln w="9525">
          <a:noFill/>
        </a:ln>
      </xdr:spPr>
    </xdr:sp>
    <xdr:clientData/>
  </xdr:twoCellAnchor>
  <xdr:twoCellAnchor editAs="oneCell">
    <xdr:from>
      <xdr:col>7</xdr:col>
      <xdr:colOff>594995</xdr:colOff>
      <xdr:row>289</xdr:row>
      <xdr:rowOff>379730</xdr:rowOff>
    </xdr:from>
    <xdr:to>
      <xdr:col>7</xdr:col>
      <xdr:colOff>872490</xdr:colOff>
      <xdr:row>290</xdr:row>
      <xdr:rowOff>1478280</xdr:rowOff>
    </xdr:to>
    <xdr:sp>
      <xdr:nvSpPr>
        <xdr:cNvPr id="2247" name="AutoShape 106" descr="u=3327118725,3352234642&amp;fm=214&amp;gp=0"/>
        <xdr:cNvSpPr>
          <a:spLocks noChangeAspect="1"/>
        </xdr:cNvSpPr>
      </xdr:nvSpPr>
      <xdr:spPr>
        <a:xfrm>
          <a:off x="9519285" y="424948350"/>
          <a:ext cx="277495" cy="2870835"/>
        </a:xfrm>
        <a:prstGeom prst="rect">
          <a:avLst/>
        </a:prstGeom>
        <a:noFill/>
        <a:ln w="9525">
          <a:noFill/>
        </a:ln>
      </xdr:spPr>
    </xdr:sp>
    <xdr:clientData/>
  </xdr:twoCellAnchor>
  <xdr:twoCellAnchor editAs="oneCell">
    <xdr:from>
      <xdr:col>7</xdr:col>
      <xdr:colOff>594995</xdr:colOff>
      <xdr:row>290</xdr:row>
      <xdr:rowOff>266065</xdr:rowOff>
    </xdr:from>
    <xdr:to>
      <xdr:col>7</xdr:col>
      <xdr:colOff>872490</xdr:colOff>
      <xdr:row>291</xdr:row>
      <xdr:rowOff>541655</xdr:rowOff>
    </xdr:to>
    <xdr:sp>
      <xdr:nvSpPr>
        <xdr:cNvPr id="2248" name="AutoShape 106" descr="u=3327118725,3352234642&amp;fm=214&amp;gp=0"/>
        <xdr:cNvSpPr>
          <a:spLocks noChangeAspect="1"/>
        </xdr:cNvSpPr>
      </xdr:nvSpPr>
      <xdr:spPr>
        <a:xfrm>
          <a:off x="9519285" y="426606970"/>
          <a:ext cx="277495" cy="2047875"/>
        </a:xfrm>
        <a:prstGeom prst="rect">
          <a:avLst/>
        </a:prstGeom>
        <a:noFill/>
        <a:ln w="9525">
          <a:noFill/>
        </a:ln>
      </xdr:spPr>
    </xdr:sp>
    <xdr:clientData/>
  </xdr:twoCellAnchor>
  <xdr:twoCellAnchor editAs="oneCell">
    <xdr:from>
      <xdr:col>7</xdr:col>
      <xdr:colOff>594995</xdr:colOff>
      <xdr:row>290</xdr:row>
      <xdr:rowOff>384810</xdr:rowOff>
    </xdr:from>
    <xdr:to>
      <xdr:col>7</xdr:col>
      <xdr:colOff>872490</xdr:colOff>
      <xdr:row>291</xdr:row>
      <xdr:rowOff>1468120</xdr:rowOff>
    </xdr:to>
    <xdr:sp>
      <xdr:nvSpPr>
        <xdr:cNvPr id="2249" name="AutoShape 106" descr="u=3327118725,3352234642&amp;fm=214&amp;gp=0"/>
        <xdr:cNvSpPr>
          <a:spLocks noChangeAspect="1"/>
        </xdr:cNvSpPr>
      </xdr:nvSpPr>
      <xdr:spPr>
        <a:xfrm>
          <a:off x="9519285" y="426725715"/>
          <a:ext cx="277495" cy="2855595"/>
        </a:xfrm>
        <a:prstGeom prst="rect">
          <a:avLst/>
        </a:prstGeom>
        <a:noFill/>
        <a:ln w="9525">
          <a:noFill/>
        </a:ln>
      </xdr:spPr>
    </xdr:sp>
    <xdr:clientData/>
  </xdr:twoCellAnchor>
  <xdr:twoCellAnchor editAs="oneCell">
    <xdr:from>
      <xdr:col>7</xdr:col>
      <xdr:colOff>594995</xdr:colOff>
      <xdr:row>296</xdr:row>
      <xdr:rowOff>292100</xdr:rowOff>
    </xdr:from>
    <xdr:to>
      <xdr:col>7</xdr:col>
      <xdr:colOff>872490</xdr:colOff>
      <xdr:row>298</xdr:row>
      <xdr:rowOff>1057275</xdr:rowOff>
    </xdr:to>
    <xdr:sp>
      <xdr:nvSpPr>
        <xdr:cNvPr id="2250" name="AutoShape 106" descr="u=3327118725,3352234642&amp;fm=214&amp;gp=0"/>
        <xdr:cNvSpPr>
          <a:spLocks noChangeAspect="1"/>
        </xdr:cNvSpPr>
      </xdr:nvSpPr>
      <xdr:spPr>
        <a:xfrm>
          <a:off x="9519285" y="436993030"/>
          <a:ext cx="277495" cy="2766695"/>
        </a:xfrm>
        <a:prstGeom prst="rect">
          <a:avLst/>
        </a:prstGeom>
        <a:noFill/>
        <a:ln w="9525">
          <a:noFill/>
        </a:ln>
      </xdr:spPr>
    </xdr:sp>
    <xdr:clientData/>
  </xdr:twoCellAnchor>
  <xdr:twoCellAnchor editAs="oneCell">
    <xdr:from>
      <xdr:col>7</xdr:col>
      <xdr:colOff>594995</xdr:colOff>
      <xdr:row>297</xdr:row>
      <xdr:rowOff>260985</xdr:rowOff>
    </xdr:from>
    <xdr:to>
      <xdr:col>7</xdr:col>
      <xdr:colOff>872490</xdr:colOff>
      <xdr:row>298</xdr:row>
      <xdr:rowOff>974725</xdr:rowOff>
    </xdr:to>
    <xdr:sp>
      <xdr:nvSpPr>
        <xdr:cNvPr id="2251" name="AutoShape 106" descr="u=3327118725,3352234642&amp;fm=214&amp;gp=0"/>
        <xdr:cNvSpPr>
          <a:spLocks noChangeAspect="1"/>
        </xdr:cNvSpPr>
      </xdr:nvSpPr>
      <xdr:spPr>
        <a:xfrm>
          <a:off x="9519285" y="437406415"/>
          <a:ext cx="277495" cy="2270760"/>
        </a:xfrm>
        <a:prstGeom prst="rect">
          <a:avLst/>
        </a:prstGeom>
        <a:noFill/>
        <a:ln w="9525">
          <a:noFill/>
        </a:ln>
      </xdr:spPr>
    </xdr:sp>
    <xdr:clientData/>
  </xdr:twoCellAnchor>
  <xdr:twoCellAnchor editAs="oneCell">
    <xdr:from>
      <xdr:col>7</xdr:col>
      <xdr:colOff>594995</xdr:colOff>
      <xdr:row>297</xdr:row>
      <xdr:rowOff>382905</xdr:rowOff>
    </xdr:from>
    <xdr:to>
      <xdr:col>7</xdr:col>
      <xdr:colOff>872490</xdr:colOff>
      <xdr:row>299</xdr:row>
      <xdr:rowOff>216535</xdr:rowOff>
    </xdr:to>
    <xdr:sp>
      <xdr:nvSpPr>
        <xdr:cNvPr id="2252" name="AutoShape 106" descr="u=3327118725,3352234642&amp;fm=214&amp;gp=0"/>
        <xdr:cNvSpPr>
          <a:spLocks noChangeAspect="1"/>
        </xdr:cNvSpPr>
      </xdr:nvSpPr>
      <xdr:spPr>
        <a:xfrm>
          <a:off x="9519285" y="437528335"/>
          <a:ext cx="277495" cy="3168650"/>
        </a:xfrm>
        <a:prstGeom prst="rect">
          <a:avLst/>
        </a:prstGeom>
        <a:noFill/>
        <a:ln w="9525">
          <a:noFill/>
        </a:ln>
      </xdr:spPr>
    </xdr:sp>
    <xdr:clientData/>
  </xdr:twoCellAnchor>
  <xdr:twoCellAnchor editAs="oneCell">
    <xdr:from>
      <xdr:col>7</xdr:col>
      <xdr:colOff>594995</xdr:colOff>
      <xdr:row>265</xdr:row>
      <xdr:rowOff>268605</xdr:rowOff>
    </xdr:from>
    <xdr:to>
      <xdr:col>7</xdr:col>
      <xdr:colOff>872490</xdr:colOff>
      <xdr:row>265</xdr:row>
      <xdr:rowOff>2705100</xdr:rowOff>
    </xdr:to>
    <xdr:sp>
      <xdr:nvSpPr>
        <xdr:cNvPr id="2253" name="AutoShape 106" descr="u=3327118725,3352234642&amp;fm=214&amp;gp=0"/>
        <xdr:cNvSpPr>
          <a:spLocks noChangeAspect="1"/>
        </xdr:cNvSpPr>
      </xdr:nvSpPr>
      <xdr:spPr>
        <a:xfrm>
          <a:off x="9519285" y="396687675"/>
          <a:ext cx="277495" cy="2436495"/>
        </a:xfrm>
        <a:prstGeom prst="rect">
          <a:avLst/>
        </a:prstGeom>
        <a:noFill/>
        <a:ln w="9525">
          <a:noFill/>
        </a:ln>
      </xdr:spPr>
    </xdr:sp>
    <xdr:clientData/>
  </xdr:twoCellAnchor>
  <xdr:twoCellAnchor editAs="oneCell">
    <xdr:from>
      <xdr:col>7</xdr:col>
      <xdr:colOff>594995</xdr:colOff>
      <xdr:row>268</xdr:row>
      <xdr:rowOff>267970</xdr:rowOff>
    </xdr:from>
    <xdr:to>
      <xdr:col>7</xdr:col>
      <xdr:colOff>872490</xdr:colOff>
      <xdr:row>269</xdr:row>
      <xdr:rowOff>1729105</xdr:rowOff>
    </xdr:to>
    <xdr:sp>
      <xdr:nvSpPr>
        <xdr:cNvPr id="2254" name="AutoShape 106" descr="u=3327118725,3352234642&amp;fm=214&amp;gp=0"/>
        <xdr:cNvSpPr>
          <a:spLocks noChangeAspect="1"/>
        </xdr:cNvSpPr>
      </xdr:nvSpPr>
      <xdr:spPr>
        <a:xfrm>
          <a:off x="9519285" y="405132540"/>
          <a:ext cx="277495" cy="2350135"/>
        </a:xfrm>
        <a:prstGeom prst="rect">
          <a:avLst/>
        </a:prstGeom>
        <a:noFill/>
        <a:ln w="9525">
          <a:noFill/>
        </a:ln>
      </xdr:spPr>
    </xdr:sp>
    <xdr:clientData/>
  </xdr:twoCellAnchor>
  <xdr:twoCellAnchor editAs="oneCell">
    <xdr:from>
      <xdr:col>7</xdr:col>
      <xdr:colOff>594995</xdr:colOff>
      <xdr:row>267</xdr:row>
      <xdr:rowOff>266700</xdr:rowOff>
    </xdr:from>
    <xdr:to>
      <xdr:col>7</xdr:col>
      <xdr:colOff>872490</xdr:colOff>
      <xdr:row>269</xdr:row>
      <xdr:rowOff>259715</xdr:rowOff>
    </xdr:to>
    <xdr:sp>
      <xdr:nvSpPr>
        <xdr:cNvPr id="2255" name="AutoShape 106" descr="u=3327118725,3352234642&amp;fm=214&amp;gp=0"/>
        <xdr:cNvSpPr>
          <a:spLocks noChangeAspect="1"/>
        </xdr:cNvSpPr>
      </xdr:nvSpPr>
      <xdr:spPr>
        <a:xfrm>
          <a:off x="9519285" y="403353270"/>
          <a:ext cx="277495" cy="2660015"/>
        </a:xfrm>
        <a:prstGeom prst="rect">
          <a:avLst/>
        </a:prstGeom>
        <a:noFill/>
        <a:ln w="9525">
          <a:noFill/>
        </a:ln>
      </xdr:spPr>
    </xdr:sp>
    <xdr:clientData/>
  </xdr:twoCellAnchor>
  <xdr:twoCellAnchor editAs="oneCell">
    <xdr:from>
      <xdr:col>7</xdr:col>
      <xdr:colOff>594995</xdr:colOff>
      <xdr:row>332</xdr:row>
      <xdr:rowOff>266700</xdr:rowOff>
    </xdr:from>
    <xdr:to>
      <xdr:col>7</xdr:col>
      <xdr:colOff>872490</xdr:colOff>
      <xdr:row>333</xdr:row>
      <xdr:rowOff>99695</xdr:rowOff>
    </xdr:to>
    <xdr:sp>
      <xdr:nvSpPr>
        <xdr:cNvPr id="2256" name="AutoShape 106" descr="u=3327118725,3352234642&amp;fm=214&amp;gp=0"/>
        <xdr:cNvSpPr>
          <a:spLocks noChangeAspect="1"/>
        </xdr:cNvSpPr>
      </xdr:nvSpPr>
      <xdr:spPr>
        <a:xfrm>
          <a:off x="9519285" y="491406180"/>
          <a:ext cx="277495" cy="2722245"/>
        </a:xfrm>
        <a:prstGeom prst="rect">
          <a:avLst/>
        </a:prstGeom>
        <a:noFill/>
        <a:ln w="9525">
          <a:noFill/>
        </a:ln>
      </xdr:spPr>
    </xdr:sp>
    <xdr:clientData/>
  </xdr:twoCellAnchor>
  <xdr:twoCellAnchor editAs="oneCell">
    <xdr:from>
      <xdr:col>7</xdr:col>
      <xdr:colOff>594995</xdr:colOff>
      <xdr:row>333</xdr:row>
      <xdr:rowOff>266065</xdr:rowOff>
    </xdr:from>
    <xdr:to>
      <xdr:col>7</xdr:col>
      <xdr:colOff>872490</xdr:colOff>
      <xdr:row>334</xdr:row>
      <xdr:rowOff>981075</xdr:rowOff>
    </xdr:to>
    <xdr:sp>
      <xdr:nvSpPr>
        <xdr:cNvPr id="2257" name="AutoShape 106" descr="u=3327118725,3352234642&amp;fm=214&amp;gp=0"/>
        <xdr:cNvSpPr>
          <a:spLocks noChangeAspect="1"/>
        </xdr:cNvSpPr>
      </xdr:nvSpPr>
      <xdr:spPr>
        <a:xfrm>
          <a:off x="9519285" y="494294795"/>
          <a:ext cx="277495" cy="2099310"/>
        </a:xfrm>
        <a:prstGeom prst="rect">
          <a:avLst/>
        </a:prstGeom>
        <a:noFill/>
        <a:ln w="9525">
          <a:noFill/>
        </a:ln>
      </xdr:spPr>
    </xdr:sp>
    <xdr:clientData/>
  </xdr:twoCellAnchor>
  <xdr:twoCellAnchor editAs="oneCell">
    <xdr:from>
      <xdr:col>7</xdr:col>
      <xdr:colOff>594995</xdr:colOff>
      <xdr:row>333</xdr:row>
      <xdr:rowOff>377825</xdr:rowOff>
    </xdr:from>
    <xdr:to>
      <xdr:col>7</xdr:col>
      <xdr:colOff>872490</xdr:colOff>
      <xdr:row>334</xdr:row>
      <xdr:rowOff>1815465</xdr:rowOff>
    </xdr:to>
    <xdr:sp>
      <xdr:nvSpPr>
        <xdr:cNvPr id="2258" name="AutoShape 106" descr="u=3327118725,3352234642&amp;fm=214&amp;gp=0"/>
        <xdr:cNvSpPr>
          <a:spLocks noChangeAspect="1"/>
        </xdr:cNvSpPr>
      </xdr:nvSpPr>
      <xdr:spPr>
        <a:xfrm>
          <a:off x="9519285" y="494406555"/>
          <a:ext cx="277495" cy="2821940"/>
        </a:xfrm>
        <a:prstGeom prst="rect">
          <a:avLst/>
        </a:prstGeom>
        <a:noFill/>
        <a:ln w="9525">
          <a:noFill/>
        </a:ln>
      </xdr:spPr>
    </xdr:sp>
    <xdr:clientData/>
  </xdr:twoCellAnchor>
  <xdr:twoCellAnchor editAs="oneCell">
    <xdr:from>
      <xdr:col>7</xdr:col>
      <xdr:colOff>594995</xdr:colOff>
      <xdr:row>327</xdr:row>
      <xdr:rowOff>182880</xdr:rowOff>
    </xdr:from>
    <xdr:to>
      <xdr:col>7</xdr:col>
      <xdr:colOff>872490</xdr:colOff>
      <xdr:row>328</xdr:row>
      <xdr:rowOff>982345</xdr:rowOff>
    </xdr:to>
    <xdr:sp>
      <xdr:nvSpPr>
        <xdr:cNvPr id="2259" name="AutoShape 106" descr="u=3327118725,3352234642&amp;fm=214&amp;gp=0"/>
        <xdr:cNvSpPr>
          <a:spLocks noChangeAspect="1"/>
        </xdr:cNvSpPr>
      </xdr:nvSpPr>
      <xdr:spPr>
        <a:xfrm>
          <a:off x="9519285" y="484666290"/>
          <a:ext cx="277495" cy="2234565"/>
        </a:xfrm>
        <a:prstGeom prst="rect">
          <a:avLst/>
        </a:prstGeom>
        <a:noFill/>
        <a:ln w="9525">
          <a:noFill/>
        </a:ln>
      </xdr:spPr>
    </xdr:sp>
    <xdr:clientData/>
  </xdr:twoCellAnchor>
  <xdr:twoCellAnchor editAs="oneCell">
    <xdr:from>
      <xdr:col>7</xdr:col>
      <xdr:colOff>594995</xdr:colOff>
      <xdr:row>330</xdr:row>
      <xdr:rowOff>267970</xdr:rowOff>
    </xdr:from>
    <xdr:to>
      <xdr:col>7</xdr:col>
      <xdr:colOff>872490</xdr:colOff>
      <xdr:row>332</xdr:row>
      <xdr:rowOff>960755</xdr:rowOff>
    </xdr:to>
    <xdr:sp>
      <xdr:nvSpPr>
        <xdr:cNvPr id="2260" name="AutoShape 106" descr="u=3327118725,3352234642&amp;fm=214&amp;gp=0"/>
        <xdr:cNvSpPr>
          <a:spLocks noChangeAspect="1"/>
        </xdr:cNvSpPr>
      </xdr:nvSpPr>
      <xdr:spPr>
        <a:xfrm>
          <a:off x="9519285" y="489731050"/>
          <a:ext cx="277495" cy="2369185"/>
        </a:xfrm>
        <a:prstGeom prst="rect">
          <a:avLst/>
        </a:prstGeom>
        <a:noFill/>
        <a:ln w="9525">
          <a:noFill/>
        </a:ln>
      </xdr:spPr>
    </xdr:sp>
    <xdr:clientData/>
  </xdr:twoCellAnchor>
  <xdr:twoCellAnchor editAs="oneCell">
    <xdr:from>
      <xdr:col>7</xdr:col>
      <xdr:colOff>594995</xdr:colOff>
      <xdr:row>329</xdr:row>
      <xdr:rowOff>266700</xdr:rowOff>
    </xdr:from>
    <xdr:to>
      <xdr:col>7</xdr:col>
      <xdr:colOff>872490</xdr:colOff>
      <xdr:row>331</xdr:row>
      <xdr:rowOff>680720</xdr:rowOff>
    </xdr:to>
    <xdr:sp>
      <xdr:nvSpPr>
        <xdr:cNvPr id="2261" name="AutoShape 106" descr="u=3327118725,3352234642&amp;fm=214&amp;gp=0"/>
        <xdr:cNvSpPr>
          <a:spLocks noChangeAspect="1"/>
        </xdr:cNvSpPr>
      </xdr:nvSpPr>
      <xdr:spPr>
        <a:xfrm>
          <a:off x="9519285" y="487957495"/>
          <a:ext cx="277495" cy="2478405"/>
        </a:xfrm>
        <a:prstGeom prst="rect">
          <a:avLst/>
        </a:prstGeom>
        <a:noFill/>
        <a:ln w="9525">
          <a:noFill/>
        </a:ln>
      </xdr:spPr>
    </xdr:sp>
    <xdr:clientData/>
  </xdr:twoCellAnchor>
  <xdr:twoCellAnchor editAs="oneCell">
    <xdr:from>
      <xdr:col>7</xdr:col>
      <xdr:colOff>594995</xdr:colOff>
      <xdr:row>185</xdr:row>
      <xdr:rowOff>292100</xdr:rowOff>
    </xdr:from>
    <xdr:to>
      <xdr:col>7</xdr:col>
      <xdr:colOff>872490</xdr:colOff>
      <xdr:row>187</xdr:row>
      <xdr:rowOff>516890</xdr:rowOff>
    </xdr:to>
    <xdr:sp>
      <xdr:nvSpPr>
        <xdr:cNvPr id="2262" name="AutoShape 106" descr="u=3327118725,3352234642&amp;fm=214&amp;gp=0"/>
        <xdr:cNvSpPr>
          <a:spLocks noChangeAspect="1"/>
        </xdr:cNvSpPr>
      </xdr:nvSpPr>
      <xdr:spPr>
        <a:xfrm>
          <a:off x="9519285" y="283119195"/>
          <a:ext cx="277495" cy="2289175"/>
        </a:xfrm>
        <a:prstGeom prst="rect">
          <a:avLst/>
        </a:prstGeom>
        <a:noFill/>
        <a:ln w="9525">
          <a:noFill/>
        </a:ln>
      </xdr:spPr>
    </xdr:sp>
    <xdr:clientData/>
  </xdr:twoCellAnchor>
  <xdr:twoCellAnchor editAs="oneCell">
    <xdr:from>
      <xdr:col>7</xdr:col>
      <xdr:colOff>594995</xdr:colOff>
      <xdr:row>185</xdr:row>
      <xdr:rowOff>266700</xdr:rowOff>
    </xdr:from>
    <xdr:to>
      <xdr:col>7</xdr:col>
      <xdr:colOff>872490</xdr:colOff>
      <xdr:row>187</xdr:row>
      <xdr:rowOff>454025</xdr:rowOff>
    </xdr:to>
    <xdr:sp>
      <xdr:nvSpPr>
        <xdr:cNvPr id="2263" name="AutoShape 106" descr="u=3327118725,3352234642&amp;fm=214&amp;gp=0"/>
        <xdr:cNvSpPr>
          <a:spLocks noChangeAspect="1"/>
        </xdr:cNvSpPr>
      </xdr:nvSpPr>
      <xdr:spPr>
        <a:xfrm>
          <a:off x="9519285" y="283093795"/>
          <a:ext cx="277495" cy="2251710"/>
        </a:xfrm>
        <a:prstGeom prst="rect">
          <a:avLst/>
        </a:prstGeom>
        <a:noFill/>
        <a:ln w="9525">
          <a:noFill/>
        </a:ln>
      </xdr:spPr>
    </xdr:sp>
    <xdr:clientData/>
  </xdr:twoCellAnchor>
  <xdr:twoCellAnchor editAs="oneCell">
    <xdr:from>
      <xdr:col>7</xdr:col>
      <xdr:colOff>594995</xdr:colOff>
      <xdr:row>185</xdr:row>
      <xdr:rowOff>266700</xdr:rowOff>
    </xdr:from>
    <xdr:to>
      <xdr:col>7</xdr:col>
      <xdr:colOff>872490</xdr:colOff>
      <xdr:row>187</xdr:row>
      <xdr:rowOff>454025</xdr:rowOff>
    </xdr:to>
    <xdr:sp>
      <xdr:nvSpPr>
        <xdr:cNvPr id="2264" name="AutoShape 106" descr="u=3327118725,3352234642&amp;fm=214&amp;gp=0"/>
        <xdr:cNvSpPr>
          <a:spLocks noChangeAspect="1"/>
        </xdr:cNvSpPr>
      </xdr:nvSpPr>
      <xdr:spPr>
        <a:xfrm>
          <a:off x="9519285" y="283093795"/>
          <a:ext cx="277495" cy="2251710"/>
        </a:xfrm>
        <a:prstGeom prst="rect">
          <a:avLst/>
        </a:prstGeom>
        <a:noFill/>
        <a:ln w="9525">
          <a:noFill/>
        </a:ln>
      </xdr:spPr>
    </xdr:sp>
    <xdr:clientData/>
  </xdr:twoCellAnchor>
  <xdr:twoCellAnchor editAs="oneCell">
    <xdr:from>
      <xdr:col>7</xdr:col>
      <xdr:colOff>594995</xdr:colOff>
      <xdr:row>203</xdr:row>
      <xdr:rowOff>266700</xdr:rowOff>
    </xdr:from>
    <xdr:to>
      <xdr:col>7</xdr:col>
      <xdr:colOff>872490</xdr:colOff>
      <xdr:row>204</xdr:row>
      <xdr:rowOff>589915</xdr:rowOff>
    </xdr:to>
    <xdr:sp>
      <xdr:nvSpPr>
        <xdr:cNvPr id="2265" name="AutoShape 106" descr="u=3327118725,3352234642&amp;fm=214&amp;gp=0"/>
        <xdr:cNvSpPr>
          <a:spLocks noChangeAspect="1"/>
        </xdr:cNvSpPr>
      </xdr:nvSpPr>
      <xdr:spPr>
        <a:xfrm>
          <a:off x="9519285" y="310655970"/>
          <a:ext cx="277495" cy="2095500"/>
        </a:xfrm>
        <a:prstGeom prst="rect">
          <a:avLst/>
        </a:prstGeom>
        <a:noFill/>
        <a:ln w="9525">
          <a:noFill/>
        </a:ln>
      </xdr:spPr>
    </xdr:sp>
    <xdr:clientData/>
  </xdr:twoCellAnchor>
  <xdr:twoCellAnchor editAs="oneCell">
    <xdr:from>
      <xdr:col>7</xdr:col>
      <xdr:colOff>594995</xdr:colOff>
      <xdr:row>181</xdr:row>
      <xdr:rowOff>182880</xdr:rowOff>
    </xdr:from>
    <xdr:to>
      <xdr:col>7</xdr:col>
      <xdr:colOff>872490</xdr:colOff>
      <xdr:row>182</xdr:row>
      <xdr:rowOff>165100</xdr:rowOff>
    </xdr:to>
    <xdr:sp>
      <xdr:nvSpPr>
        <xdr:cNvPr id="2266" name="AutoShape 106" descr="u=3327118725,3352234642&amp;fm=214&amp;gp=0"/>
        <xdr:cNvSpPr>
          <a:spLocks noChangeAspect="1"/>
        </xdr:cNvSpPr>
      </xdr:nvSpPr>
      <xdr:spPr>
        <a:xfrm>
          <a:off x="9519285" y="278798655"/>
          <a:ext cx="277495" cy="1754505"/>
        </a:xfrm>
        <a:prstGeom prst="rect">
          <a:avLst/>
        </a:prstGeom>
        <a:noFill/>
        <a:ln w="9525">
          <a:noFill/>
        </a:ln>
      </xdr:spPr>
    </xdr:sp>
    <xdr:clientData/>
  </xdr:twoCellAnchor>
  <xdr:twoCellAnchor editAs="oneCell">
    <xdr:from>
      <xdr:col>7</xdr:col>
      <xdr:colOff>594995</xdr:colOff>
      <xdr:row>191</xdr:row>
      <xdr:rowOff>268605</xdr:rowOff>
    </xdr:from>
    <xdr:to>
      <xdr:col>7</xdr:col>
      <xdr:colOff>872490</xdr:colOff>
      <xdr:row>195</xdr:row>
      <xdr:rowOff>29845</xdr:rowOff>
    </xdr:to>
    <xdr:sp>
      <xdr:nvSpPr>
        <xdr:cNvPr id="2267" name="AutoShape 106" descr="u=3327118725,3352234642&amp;fm=214&amp;gp=0"/>
        <xdr:cNvSpPr>
          <a:spLocks noChangeAspect="1"/>
        </xdr:cNvSpPr>
      </xdr:nvSpPr>
      <xdr:spPr>
        <a:xfrm>
          <a:off x="9519285" y="294704770"/>
          <a:ext cx="277495" cy="2200275"/>
        </a:xfrm>
        <a:prstGeom prst="rect">
          <a:avLst/>
        </a:prstGeom>
        <a:noFill/>
        <a:ln w="9525">
          <a:noFill/>
        </a:ln>
      </xdr:spPr>
    </xdr:sp>
    <xdr:clientData/>
  </xdr:twoCellAnchor>
  <xdr:twoCellAnchor editAs="oneCell">
    <xdr:from>
      <xdr:col>7</xdr:col>
      <xdr:colOff>594995</xdr:colOff>
      <xdr:row>178</xdr:row>
      <xdr:rowOff>266700</xdr:rowOff>
    </xdr:from>
    <xdr:to>
      <xdr:col>7</xdr:col>
      <xdr:colOff>872490</xdr:colOff>
      <xdr:row>180</xdr:row>
      <xdr:rowOff>304165</xdr:rowOff>
    </xdr:to>
    <xdr:sp>
      <xdr:nvSpPr>
        <xdr:cNvPr id="2268" name="AutoShape 106" descr="u=3327118725,3352234642&amp;fm=214&amp;gp=0"/>
        <xdr:cNvSpPr>
          <a:spLocks noChangeAspect="1"/>
        </xdr:cNvSpPr>
      </xdr:nvSpPr>
      <xdr:spPr>
        <a:xfrm>
          <a:off x="9519285" y="275045805"/>
          <a:ext cx="277495" cy="2101850"/>
        </a:xfrm>
        <a:prstGeom prst="rect">
          <a:avLst/>
        </a:prstGeom>
        <a:noFill/>
        <a:ln w="9525">
          <a:noFill/>
        </a:ln>
      </xdr:spPr>
    </xdr:sp>
    <xdr:clientData/>
  </xdr:twoCellAnchor>
  <xdr:twoCellAnchor editAs="oneCell">
    <xdr:from>
      <xdr:col>7</xdr:col>
      <xdr:colOff>594995</xdr:colOff>
      <xdr:row>179</xdr:row>
      <xdr:rowOff>266065</xdr:rowOff>
    </xdr:from>
    <xdr:to>
      <xdr:col>7</xdr:col>
      <xdr:colOff>872490</xdr:colOff>
      <xdr:row>180</xdr:row>
      <xdr:rowOff>333375</xdr:rowOff>
    </xdr:to>
    <xdr:sp>
      <xdr:nvSpPr>
        <xdr:cNvPr id="2269" name="AutoShape 106" descr="u=3327118725,3352234642&amp;fm=214&amp;gp=0"/>
        <xdr:cNvSpPr>
          <a:spLocks noChangeAspect="1"/>
        </xdr:cNvSpPr>
      </xdr:nvSpPr>
      <xdr:spPr>
        <a:xfrm>
          <a:off x="9519285" y="275337270"/>
          <a:ext cx="277495" cy="1839595"/>
        </a:xfrm>
        <a:prstGeom prst="rect">
          <a:avLst/>
        </a:prstGeom>
        <a:noFill/>
        <a:ln w="9525">
          <a:noFill/>
        </a:ln>
      </xdr:spPr>
    </xdr:sp>
    <xdr:clientData/>
  </xdr:twoCellAnchor>
  <xdr:twoCellAnchor editAs="oneCell">
    <xdr:from>
      <xdr:col>7</xdr:col>
      <xdr:colOff>594995</xdr:colOff>
      <xdr:row>179</xdr:row>
      <xdr:rowOff>377825</xdr:rowOff>
    </xdr:from>
    <xdr:to>
      <xdr:col>7</xdr:col>
      <xdr:colOff>872490</xdr:colOff>
      <xdr:row>180</xdr:row>
      <xdr:rowOff>1064895</xdr:rowOff>
    </xdr:to>
    <xdr:sp>
      <xdr:nvSpPr>
        <xdr:cNvPr id="2270" name="AutoShape 106" descr="u=3327118725,3352234642&amp;fm=214&amp;gp=0"/>
        <xdr:cNvSpPr>
          <a:spLocks noChangeAspect="1"/>
        </xdr:cNvSpPr>
      </xdr:nvSpPr>
      <xdr:spPr>
        <a:xfrm>
          <a:off x="9519285" y="275449030"/>
          <a:ext cx="277495" cy="2459355"/>
        </a:xfrm>
        <a:prstGeom prst="rect">
          <a:avLst/>
        </a:prstGeom>
        <a:noFill/>
        <a:ln w="9525">
          <a:noFill/>
        </a:ln>
      </xdr:spPr>
    </xdr:sp>
    <xdr:clientData/>
  </xdr:twoCellAnchor>
  <xdr:twoCellAnchor editAs="oneCell">
    <xdr:from>
      <xdr:col>7</xdr:col>
      <xdr:colOff>594995</xdr:colOff>
      <xdr:row>191</xdr:row>
      <xdr:rowOff>304800</xdr:rowOff>
    </xdr:from>
    <xdr:to>
      <xdr:col>7</xdr:col>
      <xdr:colOff>872490</xdr:colOff>
      <xdr:row>195</xdr:row>
      <xdr:rowOff>217805</xdr:rowOff>
    </xdr:to>
    <xdr:sp>
      <xdr:nvSpPr>
        <xdr:cNvPr id="2271" name="AutoShape 106" descr="u=3327118725,3352234642&amp;fm=214&amp;gp=0"/>
        <xdr:cNvSpPr>
          <a:spLocks noChangeAspect="1"/>
        </xdr:cNvSpPr>
      </xdr:nvSpPr>
      <xdr:spPr>
        <a:xfrm>
          <a:off x="9519285" y="294740965"/>
          <a:ext cx="277495" cy="2352040"/>
        </a:xfrm>
        <a:prstGeom prst="rect">
          <a:avLst/>
        </a:prstGeom>
        <a:noFill/>
        <a:ln w="9525">
          <a:noFill/>
        </a:ln>
      </xdr:spPr>
    </xdr:sp>
    <xdr:clientData/>
  </xdr:twoCellAnchor>
  <xdr:twoCellAnchor editAs="oneCell">
    <xdr:from>
      <xdr:col>7</xdr:col>
      <xdr:colOff>594995</xdr:colOff>
      <xdr:row>192</xdr:row>
      <xdr:rowOff>182880</xdr:rowOff>
    </xdr:from>
    <xdr:to>
      <xdr:col>7</xdr:col>
      <xdr:colOff>872490</xdr:colOff>
      <xdr:row>195</xdr:row>
      <xdr:rowOff>1271905</xdr:rowOff>
    </xdr:to>
    <xdr:sp>
      <xdr:nvSpPr>
        <xdr:cNvPr id="2272" name="AutoShape 106" descr="u=3327118725,3352234642&amp;fm=214&amp;gp=0"/>
        <xdr:cNvSpPr>
          <a:spLocks noChangeAspect="1"/>
        </xdr:cNvSpPr>
      </xdr:nvSpPr>
      <xdr:spPr>
        <a:xfrm>
          <a:off x="9519285" y="296391330"/>
          <a:ext cx="277495" cy="1755775"/>
        </a:xfrm>
        <a:prstGeom prst="rect">
          <a:avLst/>
        </a:prstGeom>
        <a:noFill/>
        <a:ln w="9525">
          <a:noFill/>
        </a:ln>
      </xdr:spPr>
    </xdr:sp>
    <xdr:clientData/>
  </xdr:twoCellAnchor>
  <xdr:twoCellAnchor editAs="oneCell">
    <xdr:from>
      <xdr:col>7</xdr:col>
      <xdr:colOff>594995</xdr:colOff>
      <xdr:row>192</xdr:row>
      <xdr:rowOff>182880</xdr:rowOff>
    </xdr:from>
    <xdr:to>
      <xdr:col>7</xdr:col>
      <xdr:colOff>872490</xdr:colOff>
      <xdr:row>195</xdr:row>
      <xdr:rowOff>1759585</xdr:rowOff>
    </xdr:to>
    <xdr:sp>
      <xdr:nvSpPr>
        <xdr:cNvPr id="2273" name="AutoShape 106" descr="u=3327118725,3352234642&amp;fm=214&amp;gp=0"/>
        <xdr:cNvSpPr>
          <a:spLocks noChangeAspect="1"/>
        </xdr:cNvSpPr>
      </xdr:nvSpPr>
      <xdr:spPr>
        <a:xfrm>
          <a:off x="9519285" y="296391330"/>
          <a:ext cx="277495" cy="2243455"/>
        </a:xfrm>
        <a:prstGeom prst="rect">
          <a:avLst/>
        </a:prstGeom>
        <a:noFill/>
        <a:ln w="9525">
          <a:noFill/>
        </a:ln>
      </xdr:spPr>
    </xdr:sp>
    <xdr:clientData/>
  </xdr:twoCellAnchor>
  <xdr:twoCellAnchor editAs="oneCell">
    <xdr:from>
      <xdr:col>7</xdr:col>
      <xdr:colOff>594995</xdr:colOff>
      <xdr:row>197</xdr:row>
      <xdr:rowOff>379730</xdr:rowOff>
    </xdr:from>
    <xdr:to>
      <xdr:col>7</xdr:col>
      <xdr:colOff>872490</xdr:colOff>
      <xdr:row>199</xdr:row>
      <xdr:rowOff>69850</xdr:rowOff>
    </xdr:to>
    <xdr:sp>
      <xdr:nvSpPr>
        <xdr:cNvPr id="2274" name="AutoShape 106" descr="u=3327118725,3352234642&amp;fm=214&amp;gp=0"/>
        <xdr:cNvSpPr>
          <a:spLocks noChangeAspect="1"/>
        </xdr:cNvSpPr>
      </xdr:nvSpPr>
      <xdr:spPr>
        <a:xfrm>
          <a:off x="9519285" y="300796325"/>
          <a:ext cx="277495" cy="2573655"/>
        </a:xfrm>
        <a:prstGeom prst="rect">
          <a:avLst/>
        </a:prstGeom>
        <a:noFill/>
        <a:ln w="9525">
          <a:noFill/>
        </a:ln>
      </xdr:spPr>
    </xdr:sp>
    <xdr:clientData/>
  </xdr:twoCellAnchor>
  <xdr:twoCellAnchor editAs="oneCell">
    <xdr:from>
      <xdr:col>7</xdr:col>
      <xdr:colOff>594995</xdr:colOff>
      <xdr:row>198</xdr:row>
      <xdr:rowOff>266065</xdr:rowOff>
    </xdr:from>
    <xdr:to>
      <xdr:col>7</xdr:col>
      <xdr:colOff>872490</xdr:colOff>
      <xdr:row>199</xdr:row>
      <xdr:rowOff>417195</xdr:rowOff>
    </xdr:to>
    <xdr:sp>
      <xdr:nvSpPr>
        <xdr:cNvPr id="2275" name="AutoShape 106" descr="u=3327118725,3352234642&amp;fm=214&amp;gp=0"/>
        <xdr:cNvSpPr>
          <a:spLocks noChangeAspect="1"/>
        </xdr:cNvSpPr>
      </xdr:nvSpPr>
      <xdr:spPr>
        <a:xfrm>
          <a:off x="9519285" y="301793910"/>
          <a:ext cx="277495" cy="1923415"/>
        </a:xfrm>
        <a:prstGeom prst="rect">
          <a:avLst/>
        </a:prstGeom>
        <a:noFill/>
        <a:ln w="9525">
          <a:noFill/>
        </a:ln>
      </xdr:spPr>
    </xdr:sp>
    <xdr:clientData/>
  </xdr:twoCellAnchor>
  <xdr:twoCellAnchor editAs="oneCell">
    <xdr:from>
      <xdr:col>7</xdr:col>
      <xdr:colOff>594995</xdr:colOff>
      <xdr:row>198</xdr:row>
      <xdr:rowOff>384810</xdr:rowOff>
    </xdr:from>
    <xdr:to>
      <xdr:col>7</xdr:col>
      <xdr:colOff>872490</xdr:colOff>
      <xdr:row>199</xdr:row>
      <xdr:rowOff>1141095</xdr:rowOff>
    </xdr:to>
    <xdr:sp>
      <xdr:nvSpPr>
        <xdr:cNvPr id="2276" name="AutoShape 106" descr="u=3327118725,3352234642&amp;fm=214&amp;gp=0"/>
        <xdr:cNvSpPr>
          <a:spLocks noChangeAspect="1"/>
        </xdr:cNvSpPr>
      </xdr:nvSpPr>
      <xdr:spPr>
        <a:xfrm>
          <a:off x="9519285" y="301912655"/>
          <a:ext cx="277495" cy="2528570"/>
        </a:xfrm>
        <a:prstGeom prst="rect">
          <a:avLst/>
        </a:prstGeom>
        <a:noFill/>
        <a:ln w="9525">
          <a:noFill/>
        </a:ln>
      </xdr:spPr>
    </xdr:sp>
    <xdr:clientData/>
  </xdr:twoCellAnchor>
  <xdr:twoCellAnchor editAs="oneCell">
    <xdr:from>
      <xdr:col>7</xdr:col>
      <xdr:colOff>594995</xdr:colOff>
      <xdr:row>204</xdr:row>
      <xdr:rowOff>379730</xdr:rowOff>
    </xdr:from>
    <xdr:to>
      <xdr:col>7</xdr:col>
      <xdr:colOff>872490</xdr:colOff>
      <xdr:row>205</xdr:row>
      <xdr:rowOff>1105535</xdr:rowOff>
    </xdr:to>
    <xdr:sp>
      <xdr:nvSpPr>
        <xdr:cNvPr id="2277" name="AutoShape 106" descr="u=3327118725,3352234642&amp;fm=214&amp;gp=0"/>
        <xdr:cNvSpPr>
          <a:spLocks noChangeAspect="1"/>
        </xdr:cNvSpPr>
      </xdr:nvSpPr>
      <xdr:spPr>
        <a:xfrm>
          <a:off x="9519285" y="312541285"/>
          <a:ext cx="277495" cy="2493645"/>
        </a:xfrm>
        <a:prstGeom prst="rect">
          <a:avLst/>
        </a:prstGeom>
        <a:noFill/>
        <a:ln w="9525">
          <a:noFill/>
        </a:ln>
      </xdr:spPr>
    </xdr:sp>
    <xdr:clientData/>
  </xdr:twoCellAnchor>
  <xdr:twoCellAnchor editAs="oneCell">
    <xdr:from>
      <xdr:col>7</xdr:col>
      <xdr:colOff>594995</xdr:colOff>
      <xdr:row>205</xdr:row>
      <xdr:rowOff>260985</xdr:rowOff>
    </xdr:from>
    <xdr:to>
      <xdr:col>7</xdr:col>
      <xdr:colOff>872490</xdr:colOff>
      <xdr:row>206</xdr:row>
      <xdr:rowOff>360680</xdr:rowOff>
    </xdr:to>
    <xdr:sp>
      <xdr:nvSpPr>
        <xdr:cNvPr id="2278" name="AutoShape 106" descr="u=3327118725,3352234642&amp;fm=214&amp;gp=0"/>
        <xdr:cNvSpPr>
          <a:spLocks noChangeAspect="1"/>
        </xdr:cNvSpPr>
      </xdr:nvSpPr>
      <xdr:spPr>
        <a:xfrm>
          <a:off x="9519285" y="314190380"/>
          <a:ext cx="277495" cy="1820545"/>
        </a:xfrm>
        <a:prstGeom prst="rect">
          <a:avLst/>
        </a:prstGeom>
        <a:noFill/>
        <a:ln w="9525">
          <a:noFill/>
        </a:ln>
      </xdr:spPr>
    </xdr:sp>
    <xdr:clientData/>
  </xdr:twoCellAnchor>
  <xdr:twoCellAnchor editAs="oneCell">
    <xdr:from>
      <xdr:col>7</xdr:col>
      <xdr:colOff>594995</xdr:colOff>
      <xdr:row>205</xdr:row>
      <xdr:rowOff>382905</xdr:rowOff>
    </xdr:from>
    <xdr:to>
      <xdr:col>7</xdr:col>
      <xdr:colOff>872490</xdr:colOff>
      <xdr:row>206</xdr:row>
      <xdr:rowOff>1102360</xdr:rowOff>
    </xdr:to>
    <xdr:sp>
      <xdr:nvSpPr>
        <xdr:cNvPr id="2279" name="AutoShape 106" descr="u=3327118725,3352234642&amp;fm=214&amp;gp=0"/>
        <xdr:cNvSpPr>
          <a:spLocks noChangeAspect="1"/>
        </xdr:cNvSpPr>
      </xdr:nvSpPr>
      <xdr:spPr>
        <a:xfrm>
          <a:off x="9519285" y="314312300"/>
          <a:ext cx="277495" cy="2440305"/>
        </a:xfrm>
        <a:prstGeom prst="rect">
          <a:avLst/>
        </a:prstGeom>
        <a:noFill/>
        <a:ln w="9525">
          <a:noFill/>
        </a:ln>
      </xdr:spPr>
    </xdr:sp>
    <xdr:clientData/>
  </xdr:twoCellAnchor>
  <xdr:twoCellAnchor editAs="oneCell">
    <xdr:from>
      <xdr:col>7</xdr:col>
      <xdr:colOff>594995</xdr:colOff>
      <xdr:row>173</xdr:row>
      <xdr:rowOff>268605</xdr:rowOff>
    </xdr:from>
    <xdr:to>
      <xdr:col>7</xdr:col>
      <xdr:colOff>872490</xdr:colOff>
      <xdr:row>175</xdr:row>
      <xdr:rowOff>152400</xdr:rowOff>
    </xdr:to>
    <xdr:sp>
      <xdr:nvSpPr>
        <xdr:cNvPr id="2280" name="AutoShape 106" descr="u=3327118725,3352234642&amp;fm=214&amp;gp=0"/>
        <xdr:cNvSpPr>
          <a:spLocks noChangeAspect="1"/>
        </xdr:cNvSpPr>
      </xdr:nvSpPr>
      <xdr:spPr>
        <a:xfrm>
          <a:off x="9519285" y="266974955"/>
          <a:ext cx="277495" cy="2100580"/>
        </a:xfrm>
        <a:prstGeom prst="rect">
          <a:avLst/>
        </a:prstGeom>
        <a:noFill/>
        <a:ln w="9525">
          <a:noFill/>
        </a:ln>
      </xdr:spPr>
    </xdr:sp>
    <xdr:clientData/>
  </xdr:twoCellAnchor>
  <xdr:twoCellAnchor editAs="oneCell">
    <xdr:from>
      <xdr:col>7</xdr:col>
      <xdr:colOff>594995</xdr:colOff>
      <xdr:row>176</xdr:row>
      <xdr:rowOff>267970</xdr:rowOff>
    </xdr:from>
    <xdr:to>
      <xdr:col>7</xdr:col>
      <xdr:colOff>872490</xdr:colOff>
      <xdr:row>177</xdr:row>
      <xdr:rowOff>627380</xdr:rowOff>
    </xdr:to>
    <xdr:sp>
      <xdr:nvSpPr>
        <xdr:cNvPr id="2281" name="AutoShape 106" descr="u=3327118725,3352234642&amp;fm=214&amp;gp=0"/>
        <xdr:cNvSpPr>
          <a:spLocks noChangeAspect="1"/>
        </xdr:cNvSpPr>
      </xdr:nvSpPr>
      <xdr:spPr>
        <a:xfrm>
          <a:off x="9519285" y="270963390"/>
          <a:ext cx="277495" cy="2131695"/>
        </a:xfrm>
        <a:prstGeom prst="rect">
          <a:avLst/>
        </a:prstGeom>
        <a:noFill/>
        <a:ln w="9525">
          <a:noFill/>
        </a:ln>
      </xdr:spPr>
    </xdr:sp>
    <xdr:clientData/>
  </xdr:twoCellAnchor>
  <xdr:twoCellAnchor editAs="oneCell">
    <xdr:from>
      <xdr:col>7</xdr:col>
      <xdr:colOff>594995</xdr:colOff>
      <xdr:row>175</xdr:row>
      <xdr:rowOff>266700</xdr:rowOff>
    </xdr:from>
    <xdr:to>
      <xdr:col>7</xdr:col>
      <xdr:colOff>872490</xdr:colOff>
      <xdr:row>176</xdr:row>
      <xdr:rowOff>736600</xdr:rowOff>
    </xdr:to>
    <xdr:sp>
      <xdr:nvSpPr>
        <xdr:cNvPr id="2282" name="AutoShape 106" descr="u=3327118725,3352234642&amp;fm=214&amp;gp=0"/>
        <xdr:cNvSpPr>
          <a:spLocks noChangeAspect="1"/>
        </xdr:cNvSpPr>
      </xdr:nvSpPr>
      <xdr:spPr>
        <a:xfrm>
          <a:off x="9519285" y="269189835"/>
          <a:ext cx="277495" cy="2242185"/>
        </a:xfrm>
        <a:prstGeom prst="rect">
          <a:avLst/>
        </a:prstGeom>
        <a:noFill/>
        <a:ln w="9525">
          <a:noFill/>
        </a:ln>
      </xdr:spPr>
    </xdr:sp>
    <xdr:clientData/>
  </xdr:twoCellAnchor>
  <xdr:twoCellAnchor editAs="oneCell">
    <xdr:from>
      <xdr:col>7</xdr:col>
      <xdr:colOff>594995</xdr:colOff>
      <xdr:row>202</xdr:row>
      <xdr:rowOff>266700</xdr:rowOff>
    </xdr:from>
    <xdr:to>
      <xdr:col>7</xdr:col>
      <xdr:colOff>872490</xdr:colOff>
      <xdr:row>203</xdr:row>
      <xdr:rowOff>859155</xdr:rowOff>
    </xdr:to>
    <xdr:sp>
      <xdr:nvSpPr>
        <xdr:cNvPr id="2283" name="AutoShape 106" descr="u=3327118725,3352234642&amp;fm=214&amp;gp=0"/>
        <xdr:cNvSpPr>
          <a:spLocks noChangeAspect="1"/>
        </xdr:cNvSpPr>
      </xdr:nvSpPr>
      <xdr:spPr>
        <a:xfrm>
          <a:off x="9519285" y="308883685"/>
          <a:ext cx="277495" cy="2364740"/>
        </a:xfrm>
        <a:prstGeom prst="rect">
          <a:avLst/>
        </a:prstGeom>
        <a:noFill/>
        <a:ln w="9525">
          <a:noFill/>
        </a:ln>
      </xdr:spPr>
    </xdr:sp>
    <xdr:clientData/>
  </xdr:twoCellAnchor>
  <xdr:twoCellAnchor editAs="oneCell">
    <xdr:from>
      <xdr:col>7</xdr:col>
      <xdr:colOff>594995</xdr:colOff>
      <xdr:row>202</xdr:row>
      <xdr:rowOff>266700</xdr:rowOff>
    </xdr:from>
    <xdr:to>
      <xdr:col>7</xdr:col>
      <xdr:colOff>872490</xdr:colOff>
      <xdr:row>203</xdr:row>
      <xdr:rowOff>859155</xdr:rowOff>
    </xdr:to>
    <xdr:sp>
      <xdr:nvSpPr>
        <xdr:cNvPr id="2284" name="AutoShape 106" descr="u=3327118725,3352234642&amp;fm=214&amp;gp=0"/>
        <xdr:cNvSpPr>
          <a:spLocks noChangeAspect="1"/>
        </xdr:cNvSpPr>
      </xdr:nvSpPr>
      <xdr:spPr>
        <a:xfrm>
          <a:off x="9519285" y="308883685"/>
          <a:ext cx="277495" cy="2364740"/>
        </a:xfrm>
        <a:prstGeom prst="rect">
          <a:avLst/>
        </a:prstGeom>
        <a:noFill/>
        <a:ln w="9525">
          <a:noFill/>
        </a:ln>
      </xdr:spPr>
    </xdr:sp>
    <xdr:clientData/>
  </xdr:twoCellAnchor>
  <xdr:twoCellAnchor editAs="oneCell">
    <xdr:from>
      <xdr:col>7</xdr:col>
      <xdr:colOff>594995</xdr:colOff>
      <xdr:row>220</xdr:row>
      <xdr:rowOff>266700</xdr:rowOff>
    </xdr:from>
    <xdr:to>
      <xdr:col>7</xdr:col>
      <xdr:colOff>872490</xdr:colOff>
      <xdr:row>222</xdr:row>
      <xdr:rowOff>709295</xdr:rowOff>
    </xdr:to>
    <xdr:sp>
      <xdr:nvSpPr>
        <xdr:cNvPr id="2285" name="AutoShape 106" descr="u=3327118725,3352234642&amp;fm=214&amp;gp=0"/>
        <xdr:cNvSpPr>
          <a:spLocks noChangeAspect="1"/>
        </xdr:cNvSpPr>
      </xdr:nvSpPr>
      <xdr:spPr>
        <a:xfrm>
          <a:off x="9519285" y="337829525"/>
          <a:ext cx="277495" cy="2464435"/>
        </a:xfrm>
        <a:prstGeom prst="rect">
          <a:avLst/>
        </a:prstGeom>
        <a:noFill/>
        <a:ln w="9525">
          <a:noFill/>
        </a:ln>
      </xdr:spPr>
    </xdr:sp>
    <xdr:clientData/>
  </xdr:twoCellAnchor>
  <xdr:twoCellAnchor editAs="oneCell">
    <xdr:from>
      <xdr:col>7</xdr:col>
      <xdr:colOff>594995</xdr:colOff>
      <xdr:row>198</xdr:row>
      <xdr:rowOff>182880</xdr:rowOff>
    </xdr:from>
    <xdr:to>
      <xdr:col>7</xdr:col>
      <xdr:colOff>872490</xdr:colOff>
      <xdr:row>199</xdr:row>
      <xdr:rowOff>610235</xdr:rowOff>
    </xdr:to>
    <xdr:sp>
      <xdr:nvSpPr>
        <xdr:cNvPr id="2286" name="AutoShape 106" descr="u=3327118725,3352234642&amp;fm=214&amp;gp=0"/>
        <xdr:cNvSpPr>
          <a:spLocks noChangeAspect="1"/>
        </xdr:cNvSpPr>
      </xdr:nvSpPr>
      <xdr:spPr>
        <a:xfrm>
          <a:off x="9519285" y="301710725"/>
          <a:ext cx="277495" cy="2199640"/>
        </a:xfrm>
        <a:prstGeom prst="rect">
          <a:avLst/>
        </a:prstGeom>
        <a:noFill/>
        <a:ln w="9525">
          <a:noFill/>
        </a:ln>
      </xdr:spPr>
    </xdr:sp>
    <xdr:clientData/>
  </xdr:twoCellAnchor>
  <xdr:twoCellAnchor editAs="oneCell">
    <xdr:from>
      <xdr:col>7</xdr:col>
      <xdr:colOff>594995</xdr:colOff>
      <xdr:row>208</xdr:row>
      <xdr:rowOff>268605</xdr:rowOff>
    </xdr:from>
    <xdr:to>
      <xdr:col>7</xdr:col>
      <xdr:colOff>872490</xdr:colOff>
      <xdr:row>210</xdr:row>
      <xdr:rowOff>1084580</xdr:rowOff>
    </xdr:to>
    <xdr:sp>
      <xdr:nvSpPr>
        <xdr:cNvPr id="2287" name="AutoShape 106" descr="u=3327118725,3352234642&amp;fm=214&amp;gp=0"/>
        <xdr:cNvSpPr>
          <a:spLocks noChangeAspect="1"/>
        </xdr:cNvSpPr>
      </xdr:nvSpPr>
      <xdr:spPr>
        <a:xfrm>
          <a:off x="9519285" y="319233550"/>
          <a:ext cx="277495" cy="2682875"/>
        </a:xfrm>
        <a:prstGeom prst="rect">
          <a:avLst/>
        </a:prstGeom>
        <a:noFill/>
        <a:ln w="9525">
          <a:noFill/>
        </a:ln>
      </xdr:spPr>
    </xdr:sp>
    <xdr:clientData/>
  </xdr:twoCellAnchor>
  <xdr:twoCellAnchor editAs="oneCell">
    <xdr:from>
      <xdr:col>7</xdr:col>
      <xdr:colOff>594995</xdr:colOff>
      <xdr:row>195</xdr:row>
      <xdr:rowOff>266700</xdr:rowOff>
    </xdr:from>
    <xdr:to>
      <xdr:col>7</xdr:col>
      <xdr:colOff>872490</xdr:colOff>
      <xdr:row>196</xdr:row>
      <xdr:rowOff>860425</xdr:rowOff>
    </xdr:to>
    <xdr:sp>
      <xdr:nvSpPr>
        <xdr:cNvPr id="2288" name="AutoShape 106" descr="u=3327118725,3352234642&amp;fm=214&amp;gp=0"/>
        <xdr:cNvSpPr>
          <a:spLocks noChangeAspect="1"/>
        </xdr:cNvSpPr>
      </xdr:nvSpPr>
      <xdr:spPr>
        <a:xfrm>
          <a:off x="9519285" y="297141900"/>
          <a:ext cx="277495" cy="2362835"/>
        </a:xfrm>
        <a:prstGeom prst="rect">
          <a:avLst/>
        </a:prstGeom>
        <a:noFill/>
        <a:ln w="9525">
          <a:noFill/>
        </a:ln>
      </xdr:spPr>
    </xdr:sp>
    <xdr:clientData/>
  </xdr:twoCellAnchor>
  <xdr:twoCellAnchor editAs="oneCell">
    <xdr:from>
      <xdr:col>7</xdr:col>
      <xdr:colOff>594995</xdr:colOff>
      <xdr:row>196</xdr:row>
      <xdr:rowOff>266065</xdr:rowOff>
    </xdr:from>
    <xdr:to>
      <xdr:col>7</xdr:col>
      <xdr:colOff>872490</xdr:colOff>
      <xdr:row>197</xdr:row>
      <xdr:rowOff>668020</xdr:rowOff>
    </xdr:to>
    <xdr:sp>
      <xdr:nvSpPr>
        <xdr:cNvPr id="2289" name="AutoShape 106" descr="u=3327118725,3352234642&amp;fm=214&amp;gp=0"/>
        <xdr:cNvSpPr>
          <a:spLocks noChangeAspect="1"/>
        </xdr:cNvSpPr>
      </xdr:nvSpPr>
      <xdr:spPr>
        <a:xfrm>
          <a:off x="9519285" y="298910375"/>
          <a:ext cx="277495" cy="2174240"/>
        </a:xfrm>
        <a:prstGeom prst="rect">
          <a:avLst/>
        </a:prstGeom>
        <a:noFill/>
        <a:ln w="9525">
          <a:noFill/>
        </a:ln>
      </xdr:spPr>
    </xdr:sp>
    <xdr:clientData/>
  </xdr:twoCellAnchor>
  <xdr:twoCellAnchor editAs="oneCell">
    <xdr:from>
      <xdr:col>7</xdr:col>
      <xdr:colOff>594995</xdr:colOff>
      <xdr:row>209</xdr:row>
      <xdr:rowOff>182880</xdr:rowOff>
    </xdr:from>
    <xdr:to>
      <xdr:col>7</xdr:col>
      <xdr:colOff>872490</xdr:colOff>
      <xdr:row>211</xdr:row>
      <xdr:rowOff>395605</xdr:rowOff>
    </xdr:to>
    <xdr:sp>
      <xdr:nvSpPr>
        <xdr:cNvPr id="2290" name="AutoShape 106" descr="u=3327118725,3352234642&amp;fm=214&amp;gp=0"/>
        <xdr:cNvSpPr>
          <a:spLocks noChangeAspect="1"/>
        </xdr:cNvSpPr>
      </xdr:nvSpPr>
      <xdr:spPr>
        <a:xfrm>
          <a:off x="9519285" y="320557525"/>
          <a:ext cx="277495" cy="2101850"/>
        </a:xfrm>
        <a:prstGeom prst="rect">
          <a:avLst/>
        </a:prstGeom>
        <a:noFill/>
        <a:ln w="9525">
          <a:noFill/>
        </a:ln>
      </xdr:spPr>
    </xdr:sp>
    <xdr:clientData/>
  </xdr:twoCellAnchor>
  <xdr:twoCellAnchor editAs="oneCell">
    <xdr:from>
      <xdr:col>7</xdr:col>
      <xdr:colOff>594995</xdr:colOff>
      <xdr:row>215</xdr:row>
      <xdr:rowOff>266065</xdr:rowOff>
    </xdr:from>
    <xdr:to>
      <xdr:col>7</xdr:col>
      <xdr:colOff>872490</xdr:colOff>
      <xdr:row>216</xdr:row>
      <xdr:rowOff>605155</xdr:rowOff>
    </xdr:to>
    <xdr:sp>
      <xdr:nvSpPr>
        <xdr:cNvPr id="2291" name="AutoShape 106" descr="u=3327118725,3352234642&amp;fm=214&amp;gp=0"/>
        <xdr:cNvSpPr>
          <a:spLocks noChangeAspect="1"/>
        </xdr:cNvSpPr>
      </xdr:nvSpPr>
      <xdr:spPr>
        <a:xfrm>
          <a:off x="9519285" y="329178285"/>
          <a:ext cx="277495" cy="2111375"/>
        </a:xfrm>
        <a:prstGeom prst="rect">
          <a:avLst/>
        </a:prstGeom>
        <a:noFill/>
        <a:ln w="9525">
          <a:noFill/>
        </a:ln>
      </xdr:spPr>
    </xdr:sp>
    <xdr:clientData/>
  </xdr:twoCellAnchor>
  <xdr:twoCellAnchor editAs="oneCell">
    <xdr:from>
      <xdr:col>7</xdr:col>
      <xdr:colOff>594995</xdr:colOff>
      <xdr:row>222</xdr:row>
      <xdr:rowOff>260985</xdr:rowOff>
    </xdr:from>
    <xdr:to>
      <xdr:col>7</xdr:col>
      <xdr:colOff>872490</xdr:colOff>
      <xdr:row>223</xdr:row>
      <xdr:rowOff>728980</xdr:rowOff>
    </xdr:to>
    <xdr:sp>
      <xdr:nvSpPr>
        <xdr:cNvPr id="2292" name="AutoShape 106" descr="u=3327118725,3352234642&amp;fm=214&amp;gp=0"/>
        <xdr:cNvSpPr>
          <a:spLocks noChangeAspect="1"/>
        </xdr:cNvSpPr>
      </xdr:nvSpPr>
      <xdr:spPr>
        <a:xfrm>
          <a:off x="9519285" y="339845650"/>
          <a:ext cx="277495" cy="2240280"/>
        </a:xfrm>
        <a:prstGeom prst="rect">
          <a:avLst/>
        </a:prstGeom>
        <a:noFill/>
        <a:ln w="9525">
          <a:noFill/>
        </a:ln>
      </xdr:spPr>
    </xdr:sp>
    <xdr:clientData/>
  </xdr:twoCellAnchor>
  <xdr:twoCellAnchor editAs="oneCell">
    <xdr:from>
      <xdr:col>7</xdr:col>
      <xdr:colOff>594995</xdr:colOff>
      <xdr:row>190</xdr:row>
      <xdr:rowOff>268605</xdr:rowOff>
    </xdr:from>
    <xdr:to>
      <xdr:col>7</xdr:col>
      <xdr:colOff>872490</xdr:colOff>
      <xdr:row>191</xdr:row>
      <xdr:rowOff>923290</xdr:rowOff>
    </xdr:to>
    <xdr:sp>
      <xdr:nvSpPr>
        <xdr:cNvPr id="2293" name="AutoShape 106" descr="u=3327118725,3352234642&amp;fm=214&amp;gp=0"/>
        <xdr:cNvSpPr>
          <a:spLocks noChangeAspect="1"/>
        </xdr:cNvSpPr>
      </xdr:nvSpPr>
      <xdr:spPr>
        <a:xfrm>
          <a:off x="9519285" y="292704520"/>
          <a:ext cx="277495" cy="2654935"/>
        </a:xfrm>
        <a:prstGeom prst="rect">
          <a:avLst/>
        </a:prstGeom>
        <a:noFill/>
        <a:ln w="9525">
          <a:noFill/>
        </a:ln>
      </xdr:spPr>
    </xdr:sp>
    <xdr:clientData/>
  </xdr:twoCellAnchor>
  <xdr:twoCellAnchor editAs="oneCell">
    <xdr:from>
      <xdr:col>7</xdr:col>
      <xdr:colOff>594995</xdr:colOff>
      <xdr:row>193</xdr:row>
      <xdr:rowOff>182880</xdr:rowOff>
    </xdr:from>
    <xdr:to>
      <xdr:col>7</xdr:col>
      <xdr:colOff>872490</xdr:colOff>
      <xdr:row>196</xdr:row>
      <xdr:rowOff>255905</xdr:rowOff>
    </xdr:to>
    <xdr:sp>
      <xdr:nvSpPr>
        <xdr:cNvPr id="2294" name="AutoShape 106" descr="u=3327118725,3352234642&amp;fm=214&amp;gp=0"/>
        <xdr:cNvSpPr>
          <a:spLocks noChangeAspect="1"/>
        </xdr:cNvSpPr>
      </xdr:nvSpPr>
      <xdr:spPr>
        <a:xfrm>
          <a:off x="9519285" y="296613580"/>
          <a:ext cx="277495" cy="2286635"/>
        </a:xfrm>
        <a:prstGeom prst="rect">
          <a:avLst/>
        </a:prstGeom>
        <a:noFill/>
        <a:ln w="9525">
          <a:noFill/>
        </a:ln>
      </xdr:spPr>
    </xdr:sp>
    <xdr:clientData/>
  </xdr:twoCellAnchor>
  <xdr:twoCellAnchor editAs="oneCell">
    <xdr:from>
      <xdr:col>7</xdr:col>
      <xdr:colOff>594995</xdr:colOff>
      <xdr:row>264</xdr:row>
      <xdr:rowOff>266700</xdr:rowOff>
    </xdr:from>
    <xdr:to>
      <xdr:col>7</xdr:col>
      <xdr:colOff>872490</xdr:colOff>
      <xdr:row>265</xdr:row>
      <xdr:rowOff>951230</xdr:rowOff>
    </xdr:to>
    <xdr:sp>
      <xdr:nvSpPr>
        <xdr:cNvPr id="2295" name="AutoShape 106" descr="u=3327118725,3352234642&amp;fm=214&amp;gp=0"/>
        <xdr:cNvSpPr>
          <a:spLocks noChangeAspect="1"/>
        </xdr:cNvSpPr>
      </xdr:nvSpPr>
      <xdr:spPr>
        <a:xfrm>
          <a:off x="9519285" y="394913485"/>
          <a:ext cx="277495" cy="2456815"/>
        </a:xfrm>
        <a:prstGeom prst="rect">
          <a:avLst/>
        </a:prstGeom>
        <a:noFill/>
        <a:ln w="9525">
          <a:noFill/>
        </a:ln>
      </xdr:spPr>
    </xdr:sp>
    <xdr:clientData/>
  </xdr:twoCellAnchor>
  <xdr:twoCellAnchor editAs="oneCell">
    <xdr:from>
      <xdr:col>7</xdr:col>
      <xdr:colOff>594995</xdr:colOff>
      <xdr:row>264</xdr:row>
      <xdr:rowOff>266700</xdr:rowOff>
    </xdr:from>
    <xdr:to>
      <xdr:col>7</xdr:col>
      <xdr:colOff>872490</xdr:colOff>
      <xdr:row>265</xdr:row>
      <xdr:rowOff>951230</xdr:rowOff>
    </xdr:to>
    <xdr:sp>
      <xdr:nvSpPr>
        <xdr:cNvPr id="2296" name="AutoShape 106" descr="u=3327118725,3352234642&amp;fm=214&amp;gp=0"/>
        <xdr:cNvSpPr>
          <a:spLocks noChangeAspect="1"/>
        </xdr:cNvSpPr>
      </xdr:nvSpPr>
      <xdr:spPr>
        <a:xfrm>
          <a:off x="9519285" y="394913485"/>
          <a:ext cx="277495" cy="2456815"/>
        </a:xfrm>
        <a:prstGeom prst="rect">
          <a:avLst/>
        </a:prstGeom>
        <a:noFill/>
        <a:ln w="9525">
          <a:noFill/>
        </a:ln>
      </xdr:spPr>
    </xdr:sp>
    <xdr:clientData/>
  </xdr:twoCellAnchor>
  <xdr:twoCellAnchor editAs="oneCell">
    <xdr:from>
      <xdr:col>7</xdr:col>
      <xdr:colOff>594995</xdr:colOff>
      <xdr:row>260</xdr:row>
      <xdr:rowOff>182880</xdr:rowOff>
    </xdr:from>
    <xdr:to>
      <xdr:col>7</xdr:col>
      <xdr:colOff>872490</xdr:colOff>
      <xdr:row>262</xdr:row>
      <xdr:rowOff>651510</xdr:rowOff>
    </xdr:to>
    <xdr:sp>
      <xdr:nvSpPr>
        <xdr:cNvPr id="2297" name="AutoShape 106" descr="u=3327118725,3352234642&amp;fm=214&amp;gp=0"/>
        <xdr:cNvSpPr>
          <a:spLocks noChangeAspect="1"/>
        </xdr:cNvSpPr>
      </xdr:nvSpPr>
      <xdr:spPr>
        <a:xfrm>
          <a:off x="9519285" y="391209530"/>
          <a:ext cx="277495" cy="2024380"/>
        </a:xfrm>
        <a:prstGeom prst="rect">
          <a:avLst/>
        </a:prstGeom>
        <a:noFill/>
        <a:ln w="9525">
          <a:noFill/>
        </a:ln>
      </xdr:spPr>
    </xdr:sp>
    <xdr:clientData/>
  </xdr:twoCellAnchor>
  <xdr:twoCellAnchor editAs="oneCell">
    <xdr:from>
      <xdr:col>7</xdr:col>
      <xdr:colOff>594995</xdr:colOff>
      <xdr:row>257</xdr:row>
      <xdr:rowOff>266700</xdr:rowOff>
    </xdr:from>
    <xdr:to>
      <xdr:col>7</xdr:col>
      <xdr:colOff>872490</xdr:colOff>
      <xdr:row>258</xdr:row>
      <xdr:rowOff>452755</xdr:rowOff>
    </xdr:to>
    <xdr:sp>
      <xdr:nvSpPr>
        <xdr:cNvPr id="2298" name="AutoShape 106" descr="u=3327118725,3352234642&amp;fm=214&amp;gp=0"/>
        <xdr:cNvSpPr>
          <a:spLocks noChangeAspect="1"/>
        </xdr:cNvSpPr>
      </xdr:nvSpPr>
      <xdr:spPr>
        <a:xfrm>
          <a:off x="9519285" y="385577080"/>
          <a:ext cx="277495" cy="2357755"/>
        </a:xfrm>
        <a:prstGeom prst="rect">
          <a:avLst/>
        </a:prstGeom>
        <a:noFill/>
        <a:ln w="9525">
          <a:noFill/>
        </a:ln>
      </xdr:spPr>
    </xdr:sp>
    <xdr:clientData/>
  </xdr:twoCellAnchor>
  <xdr:twoCellAnchor editAs="oneCell">
    <xdr:from>
      <xdr:col>7</xdr:col>
      <xdr:colOff>594995</xdr:colOff>
      <xdr:row>258</xdr:row>
      <xdr:rowOff>266065</xdr:rowOff>
    </xdr:from>
    <xdr:to>
      <xdr:col>7</xdr:col>
      <xdr:colOff>872490</xdr:colOff>
      <xdr:row>259</xdr:row>
      <xdr:rowOff>642620</xdr:rowOff>
    </xdr:to>
    <xdr:sp>
      <xdr:nvSpPr>
        <xdr:cNvPr id="2299" name="AutoShape 106" descr="u=3327118725,3352234642&amp;fm=214&amp;gp=0"/>
        <xdr:cNvSpPr>
          <a:spLocks noChangeAspect="1"/>
        </xdr:cNvSpPr>
      </xdr:nvSpPr>
      <xdr:spPr>
        <a:xfrm>
          <a:off x="9519285" y="387748145"/>
          <a:ext cx="277495" cy="2148840"/>
        </a:xfrm>
        <a:prstGeom prst="rect">
          <a:avLst/>
        </a:prstGeom>
        <a:noFill/>
        <a:ln w="9525">
          <a:noFill/>
        </a:ln>
      </xdr:spPr>
    </xdr:sp>
    <xdr:clientData/>
  </xdr:twoCellAnchor>
  <xdr:twoCellAnchor editAs="oneCell">
    <xdr:from>
      <xdr:col>7</xdr:col>
      <xdr:colOff>594995</xdr:colOff>
      <xdr:row>252</xdr:row>
      <xdr:rowOff>182880</xdr:rowOff>
    </xdr:from>
    <xdr:to>
      <xdr:col>7</xdr:col>
      <xdr:colOff>872490</xdr:colOff>
      <xdr:row>253</xdr:row>
      <xdr:rowOff>835660</xdr:rowOff>
    </xdr:to>
    <xdr:sp>
      <xdr:nvSpPr>
        <xdr:cNvPr id="2300" name="AutoShape 106" descr="u=3327118725,3352234642&amp;fm=214&amp;gp=0"/>
        <xdr:cNvSpPr>
          <a:spLocks noChangeAspect="1"/>
        </xdr:cNvSpPr>
      </xdr:nvSpPr>
      <xdr:spPr>
        <a:xfrm>
          <a:off x="9519285" y="379759210"/>
          <a:ext cx="277495" cy="2327910"/>
        </a:xfrm>
        <a:prstGeom prst="rect">
          <a:avLst/>
        </a:prstGeom>
        <a:noFill/>
        <a:ln w="9525">
          <a:noFill/>
        </a:ln>
      </xdr:spPr>
    </xdr:sp>
    <xdr:clientData/>
  </xdr:twoCellAnchor>
  <xdr:twoCellAnchor editAs="oneCell">
    <xdr:from>
      <xdr:col>7</xdr:col>
      <xdr:colOff>594995</xdr:colOff>
      <xdr:row>255</xdr:row>
      <xdr:rowOff>267970</xdr:rowOff>
    </xdr:from>
    <xdr:to>
      <xdr:col>7</xdr:col>
      <xdr:colOff>872490</xdr:colOff>
      <xdr:row>257</xdr:row>
      <xdr:rowOff>598170</xdr:rowOff>
    </xdr:to>
    <xdr:sp>
      <xdr:nvSpPr>
        <xdr:cNvPr id="2301" name="AutoShape 106" descr="u=3327118725,3352234642&amp;fm=214&amp;gp=0"/>
        <xdr:cNvSpPr>
          <a:spLocks noChangeAspect="1"/>
        </xdr:cNvSpPr>
      </xdr:nvSpPr>
      <xdr:spPr>
        <a:xfrm>
          <a:off x="9519285" y="383513965"/>
          <a:ext cx="277495" cy="2394585"/>
        </a:xfrm>
        <a:prstGeom prst="rect">
          <a:avLst/>
        </a:prstGeom>
        <a:noFill/>
        <a:ln w="9525">
          <a:noFill/>
        </a:ln>
      </xdr:spPr>
    </xdr:sp>
    <xdr:clientData/>
  </xdr:twoCellAnchor>
  <xdr:twoCellAnchor editAs="oneCell">
    <xdr:from>
      <xdr:col>7</xdr:col>
      <xdr:colOff>594995</xdr:colOff>
      <xdr:row>161</xdr:row>
      <xdr:rowOff>266065</xdr:rowOff>
    </xdr:from>
    <xdr:to>
      <xdr:col>7</xdr:col>
      <xdr:colOff>872490</xdr:colOff>
      <xdr:row>163</xdr:row>
      <xdr:rowOff>545465</xdr:rowOff>
    </xdr:to>
    <xdr:sp>
      <xdr:nvSpPr>
        <xdr:cNvPr id="2302" name="AutoShape 106" descr="u=3327118725,3352234642&amp;fm=214&amp;gp=0"/>
        <xdr:cNvSpPr>
          <a:spLocks noChangeAspect="1"/>
        </xdr:cNvSpPr>
      </xdr:nvSpPr>
      <xdr:spPr>
        <a:xfrm>
          <a:off x="9519285" y="249088275"/>
          <a:ext cx="277495" cy="209550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685800</xdr:rowOff>
    </xdr:to>
    <xdr:sp>
      <xdr:nvSpPr>
        <xdr:cNvPr id="2303" name="AutoShape 106" descr="u=3327118725,3352234642&amp;fm=214&amp;gp=0"/>
        <xdr:cNvSpPr>
          <a:spLocks noChangeAspect="1"/>
        </xdr:cNvSpPr>
      </xdr:nvSpPr>
      <xdr:spPr>
        <a:xfrm>
          <a:off x="9519285" y="0"/>
          <a:ext cx="277495" cy="210820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1024255</xdr:rowOff>
    </xdr:to>
    <xdr:sp>
      <xdr:nvSpPr>
        <xdr:cNvPr id="2304" name="AutoShape 106" descr="u=3327118725,3352234642&amp;fm=214&amp;gp=0"/>
        <xdr:cNvSpPr>
          <a:spLocks noChangeAspect="1"/>
        </xdr:cNvSpPr>
      </xdr:nvSpPr>
      <xdr:spPr>
        <a:xfrm>
          <a:off x="9519285" y="0"/>
          <a:ext cx="277495" cy="244665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1017905</xdr:rowOff>
    </xdr:to>
    <xdr:sp>
      <xdr:nvSpPr>
        <xdr:cNvPr id="2305" name="AutoShape 106" descr="u=3327118725,3352234642&amp;fm=214&amp;gp=0"/>
        <xdr:cNvSpPr>
          <a:spLocks noChangeAspect="1"/>
        </xdr:cNvSpPr>
      </xdr:nvSpPr>
      <xdr:spPr>
        <a:xfrm>
          <a:off x="9519285" y="0"/>
          <a:ext cx="277495" cy="244030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1005205</xdr:rowOff>
    </xdr:to>
    <xdr:sp>
      <xdr:nvSpPr>
        <xdr:cNvPr id="2306" name="AutoShape 106" descr="u=3327118725,3352234642&amp;fm=214&amp;gp=0"/>
        <xdr:cNvSpPr>
          <a:spLocks noChangeAspect="1"/>
        </xdr:cNvSpPr>
      </xdr:nvSpPr>
      <xdr:spPr>
        <a:xfrm>
          <a:off x="9519285" y="0"/>
          <a:ext cx="277495" cy="242760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942340</xdr:rowOff>
    </xdr:to>
    <xdr:sp>
      <xdr:nvSpPr>
        <xdr:cNvPr id="2307" name="AutoShape 106" descr="u=3327118725,3352234642&amp;fm=214&amp;gp=0"/>
        <xdr:cNvSpPr>
          <a:spLocks noChangeAspect="1"/>
        </xdr:cNvSpPr>
      </xdr:nvSpPr>
      <xdr:spPr>
        <a:xfrm>
          <a:off x="9519285" y="0"/>
          <a:ext cx="277495" cy="236474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942340</xdr:rowOff>
    </xdr:to>
    <xdr:sp>
      <xdr:nvSpPr>
        <xdr:cNvPr id="2308" name="AutoShape 106" descr="u=3327118725,3352234642&amp;fm=214&amp;gp=0"/>
        <xdr:cNvSpPr>
          <a:spLocks noChangeAspect="1"/>
        </xdr:cNvSpPr>
      </xdr:nvSpPr>
      <xdr:spPr>
        <a:xfrm>
          <a:off x="9519285" y="0"/>
          <a:ext cx="277495" cy="236474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945515</xdr:rowOff>
    </xdr:to>
    <xdr:sp>
      <xdr:nvSpPr>
        <xdr:cNvPr id="2309" name="AutoShape 106" descr="u=3327118725,3352234642&amp;fm=214&amp;gp=0"/>
        <xdr:cNvSpPr>
          <a:spLocks noChangeAspect="1"/>
        </xdr:cNvSpPr>
      </xdr:nvSpPr>
      <xdr:spPr>
        <a:xfrm>
          <a:off x="9519285" y="0"/>
          <a:ext cx="277495" cy="236791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1163955</xdr:rowOff>
    </xdr:to>
    <xdr:sp>
      <xdr:nvSpPr>
        <xdr:cNvPr id="2310" name="AutoShape 106" descr="u=3327118725,3352234642&amp;fm=214&amp;gp=0"/>
        <xdr:cNvSpPr>
          <a:spLocks noChangeAspect="1"/>
        </xdr:cNvSpPr>
      </xdr:nvSpPr>
      <xdr:spPr>
        <a:xfrm>
          <a:off x="9519285" y="0"/>
          <a:ext cx="277495" cy="258635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687705</xdr:rowOff>
    </xdr:to>
    <xdr:sp>
      <xdr:nvSpPr>
        <xdr:cNvPr id="2311" name="AutoShape 106" descr="u=3327118725,3352234642&amp;fm=214&amp;gp=0"/>
        <xdr:cNvSpPr>
          <a:spLocks noChangeAspect="1"/>
        </xdr:cNvSpPr>
      </xdr:nvSpPr>
      <xdr:spPr>
        <a:xfrm>
          <a:off x="9519285" y="0"/>
          <a:ext cx="277495" cy="211010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1400175</xdr:rowOff>
    </xdr:to>
    <xdr:sp>
      <xdr:nvSpPr>
        <xdr:cNvPr id="2312" name="AutoShape 106" descr="u=3327118725,3352234642&amp;fm=214&amp;gp=0"/>
        <xdr:cNvSpPr>
          <a:spLocks noChangeAspect="1"/>
        </xdr:cNvSpPr>
      </xdr:nvSpPr>
      <xdr:spPr>
        <a:xfrm>
          <a:off x="9519285" y="0"/>
          <a:ext cx="277495" cy="282257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965200</xdr:rowOff>
    </xdr:to>
    <xdr:sp>
      <xdr:nvSpPr>
        <xdr:cNvPr id="2313" name="AutoShape 106" descr="u=3327118725,3352234642&amp;fm=214&amp;gp=0"/>
        <xdr:cNvSpPr>
          <a:spLocks noChangeAspect="1"/>
        </xdr:cNvSpPr>
      </xdr:nvSpPr>
      <xdr:spPr>
        <a:xfrm>
          <a:off x="9519285" y="0"/>
          <a:ext cx="277495" cy="238760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688340</xdr:rowOff>
    </xdr:to>
    <xdr:sp>
      <xdr:nvSpPr>
        <xdr:cNvPr id="2314" name="AutoShape 106" descr="u=3327118725,3352234642&amp;fm=214&amp;gp=0"/>
        <xdr:cNvSpPr>
          <a:spLocks noChangeAspect="1"/>
        </xdr:cNvSpPr>
      </xdr:nvSpPr>
      <xdr:spPr>
        <a:xfrm>
          <a:off x="9519285" y="0"/>
          <a:ext cx="277495" cy="211074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688340</xdr:rowOff>
    </xdr:to>
    <xdr:sp>
      <xdr:nvSpPr>
        <xdr:cNvPr id="2315" name="AutoShape 106" descr="u=3327118725,3352234642&amp;fm=214&amp;gp=0"/>
        <xdr:cNvSpPr>
          <a:spLocks noChangeAspect="1"/>
        </xdr:cNvSpPr>
      </xdr:nvSpPr>
      <xdr:spPr>
        <a:xfrm>
          <a:off x="9519285" y="0"/>
          <a:ext cx="277495" cy="211074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685800</xdr:rowOff>
    </xdr:to>
    <xdr:sp>
      <xdr:nvSpPr>
        <xdr:cNvPr id="2316" name="AutoShape 106" descr="u=3327118725,3352234642&amp;fm=214&amp;gp=0"/>
        <xdr:cNvSpPr>
          <a:spLocks noChangeAspect="1"/>
        </xdr:cNvSpPr>
      </xdr:nvSpPr>
      <xdr:spPr>
        <a:xfrm>
          <a:off x="9519285" y="0"/>
          <a:ext cx="277495" cy="210820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591185</xdr:rowOff>
    </xdr:to>
    <xdr:sp>
      <xdr:nvSpPr>
        <xdr:cNvPr id="2317" name="AutoShape 106" descr="u=3327118725,3352234642&amp;fm=214&amp;gp=0"/>
        <xdr:cNvSpPr>
          <a:spLocks noChangeAspect="1"/>
        </xdr:cNvSpPr>
      </xdr:nvSpPr>
      <xdr:spPr>
        <a:xfrm>
          <a:off x="9519285" y="0"/>
          <a:ext cx="277495" cy="201358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660400</xdr:rowOff>
    </xdr:to>
    <xdr:sp>
      <xdr:nvSpPr>
        <xdr:cNvPr id="2318" name="AutoShape 106" descr="u=3327118725,3352234642&amp;fm=214&amp;gp=0"/>
        <xdr:cNvSpPr>
          <a:spLocks noChangeAspect="1"/>
        </xdr:cNvSpPr>
      </xdr:nvSpPr>
      <xdr:spPr>
        <a:xfrm>
          <a:off x="9519285" y="0"/>
          <a:ext cx="277495" cy="208280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1021715</xdr:rowOff>
    </xdr:to>
    <xdr:sp>
      <xdr:nvSpPr>
        <xdr:cNvPr id="2319" name="AutoShape 106" descr="u=3327118725,3352234642&amp;fm=214&amp;gp=0"/>
        <xdr:cNvSpPr>
          <a:spLocks noChangeAspect="1"/>
        </xdr:cNvSpPr>
      </xdr:nvSpPr>
      <xdr:spPr>
        <a:xfrm>
          <a:off x="9519285" y="0"/>
          <a:ext cx="277495" cy="244411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737235</xdr:rowOff>
    </xdr:to>
    <xdr:sp>
      <xdr:nvSpPr>
        <xdr:cNvPr id="2320" name="AutoShape 106" descr="u=3327118725,3352234642&amp;fm=214&amp;gp=0"/>
        <xdr:cNvSpPr>
          <a:spLocks noChangeAspect="1"/>
        </xdr:cNvSpPr>
      </xdr:nvSpPr>
      <xdr:spPr>
        <a:xfrm>
          <a:off x="9519285" y="0"/>
          <a:ext cx="277495" cy="215963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817245</xdr:rowOff>
    </xdr:to>
    <xdr:sp>
      <xdr:nvSpPr>
        <xdr:cNvPr id="2321" name="AutoShape 106" descr="u=3327118725,3352234642&amp;fm=214&amp;gp=0"/>
        <xdr:cNvSpPr>
          <a:spLocks noChangeAspect="1"/>
        </xdr:cNvSpPr>
      </xdr:nvSpPr>
      <xdr:spPr>
        <a:xfrm>
          <a:off x="9519285" y="0"/>
          <a:ext cx="277495" cy="223964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1022350</xdr:rowOff>
    </xdr:to>
    <xdr:sp>
      <xdr:nvSpPr>
        <xdr:cNvPr id="2322" name="AutoShape 106" descr="u=3327118725,3352234642&amp;fm=214&amp;gp=0"/>
        <xdr:cNvSpPr>
          <a:spLocks noChangeAspect="1"/>
        </xdr:cNvSpPr>
      </xdr:nvSpPr>
      <xdr:spPr>
        <a:xfrm>
          <a:off x="9519285" y="0"/>
          <a:ext cx="277495" cy="244475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1019175</xdr:rowOff>
    </xdr:to>
    <xdr:sp>
      <xdr:nvSpPr>
        <xdr:cNvPr id="2323" name="AutoShape 106" descr="u=3327118725,3352234642&amp;fm=214&amp;gp=0"/>
        <xdr:cNvSpPr>
          <a:spLocks noChangeAspect="1"/>
        </xdr:cNvSpPr>
      </xdr:nvSpPr>
      <xdr:spPr>
        <a:xfrm>
          <a:off x="9519285" y="0"/>
          <a:ext cx="277495" cy="244157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1024255</xdr:rowOff>
    </xdr:to>
    <xdr:sp>
      <xdr:nvSpPr>
        <xdr:cNvPr id="2324" name="AutoShape 106" descr="u=3327118725,3352234642&amp;fm=214&amp;gp=0"/>
        <xdr:cNvSpPr>
          <a:spLocks noChangeAspect="1"/>
        </xdr:cNvSpPr>
      </xdr:nvSpPr>
      <xdr:spPr>
        <a:xfrm>
          <a:off x="9519285" y="0"/>
          <a:ext cx="277495" cy="244665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1017905</xdr:rowOff>
    </xdr:to>
    <xdr:sp>
      <xdr:nvSpPr>
        <xdr:cNvPr id="2325" name="AutoShape 106" descr="u=3327118725,3352234642&amp;fm=214&amp;gp=0"/>
        <xdr:cNvSpPr>
          <a:spLocks noChangeAspect="1"/>
        </xdr:cNvSpPr>
      </xdr:nvSpPr>
      <xdr:spPr>
        <a:xfrm>
          <a:off x="9519285" y="0"/>
          <a:ext cx="277495" cy="244030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657860</xdr:rowOff>
    </xdr:to>
    <xdr:sp>
      <xdr:nvSpPr>
        <xdr:cNvPr id="2326" name="AutoShape 106" descr="u=3327118725,3352234642&amp;fm=214&amp;gp=0"/>
        <xdr:cNvSpPr>
          <a:spLocks noChangeAspect="1"/>
        </xdr:cNvSpPr>
      </xdr:nvSpPr>
      <xdr:spPr>
        <a:xfrm>
          <a:off x="9519285" y="0"/>
          <a:ext cx="277495" cy="208026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782955</xdr:rowOff>
    </xdr:to>
    <xdr:sp>
      <xdr:nvSpPr>
        <xdr:cNvPr id="2327" name="AutoShape 106" descr="u=3327118725,3352234642&amp;fm=214&amp;gp=0"/>
        <xdr:cNvSpPr>
          <a:spLocks noChangeAspect="1"/>
        </xdr:cNvSpPr>
      </xdr:nvSpPr>
      <xdr:spPr>
        <a:xfrm>
          <a:off x="9519285" y="0"/>
          <a:ext cx="277495" cy="220535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1005205</xdr:rowOff>
    </xdr:to>
    <xdr:sp>
      <xdr:nvSpPr>
        <xdr:cNvPr id="2328" name="AutoShape 106" descr="u=3327118725,3352234642&amp;fm=214&amp;gp=0"/>
        <xdr:cNvSpPr>
          <a:spLocks noChangeAspect="1"/>
        </xdr:cNvSpPr>
      </xdr:nvSpPr>
      <xdr:spPr>
        <a:xfrm>
          <a:off x="9519285" y="0"/>
          <a:ext cx="277495" cy="242760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942340</xdr:rowOff>
    </xdr:to>
    <xdr:sp>
      <xdr:nvSpPr>
        <xdr:cNvPr id="2329" name="AutoShape 106" descr="u=3327118725,3352234642&amp;fm=214&amp;gp=0"/>
        <xdr:cNvSpPr>
          <a:spLocks noChangeAspect="1"/>
        </xdr:cNvSpPr>
      </xdr:nvSpPr>
      <xdr:spPr>
        <a:xfrm>
          <a:off x="9519285" y="0"/>
          <a:ext cx="277495" cy="236474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942340</xdr:rowOff>
    </xdr:to>
    <xdr:sp>
      <xdr:nvSpPr>
        <xdr:cNvPr id="2330" name="AutoShape 106" descr="u=3327118725,3352234642&amp;fm=214&amp;gp=0"/>
        <xdr:cNvSpPr>
          <a:spLocks noChangeAspect="1"/>
        </xdr:cNvSpPr>
      </xdr:nvSpPr>
      <xdr:spPr>
        <a:xfrm>
          <a:off x="9519285" y="0"/>
          <a:ext cx="277495" cy="236474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690245</xdr:rowOff>
    </xdr:to>
    <xdr:sp>
      <xdr:nvSpPr>
        <xdr:cNvPr id="2331" name="AutoShape 106" descr="u=3327118725,3352234642&amp;fm=214&amp;gp=0"/>
        <xdr:cNvSpPr>
          <a:spLocks noChangeAspect="1"/>
        </xdr:cNvSpPr>
      </xdr:nvSpPr>
      <xdr:spPr>
        <a:xfrm>
          <a:off x="9519285" y="0"/>
          <a:ext cx="277495" cy="211264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859790</xdr:rowOff>
    </xdr:to>
    <xdr:sp>
      <xdr:nvSpPr>
        <xdr:cNvPr id="2332" name="AutoShape 106" descr="u=3327118725,3352234642&amp;fm=214&amp;gp=0"/>
        <xdr:cNvSpPr>
          <a:spLocks noChangeAspect="1"/>
        </xdr:cNvSpPr>
      </xdr:nvSpPr>
      <xdr:spPr>
        <a:xfrm>
          <a:off x="9519285" y="0"/>
          <a:ext cx="277495" cy="228219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940435</xdr:rowOff>
    </xdr:to>
    <xdr:sp>
      <xdr:nvSpPr>
        <xdr:cNvPr id="2333" name="AutoShape 106" descr="u=3327118725,3352234642&amp;fm=214&amp;gp=0"/>
        <xdr:cNvSpPr>
          <a:spLocks noChangeAspect="1"/>
        </xdr:cNvSpPr>
      </xdr:nvSpPr>
      <xdr:spPr>
        <a:xfrm>
          <a:off x="9519285" y="0"/>
          <a:ext cx="277495" cy="236283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657860</xdr:rowOff>
    </xdr:to>
    <xdr:sp>
      <xdr:nvSpPr>
        <xdr:cNvPr id="2334" name="AutoShape 106" descr="u=3327118725,3352234642&amp;fm=214&amp;gp=0"/>
        <xdr:cNvSpPr>
          <a:spLocks noChangeAspect="1"/>
        </xdr:cNvSpPr>
      </xdr:nvSpPr>
      <xdr:spPr>
        <a:xfrm>
          <a:off x="9519285" y="0"/>
          <a:ext cx="277495" cy="208026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1399540</xdr:rowOff>
    </xdr:to>
    <xdr:sp>
      <xdr:nvSpPr>
        <xdr:cNvPr id="2335" name="AutoShape 106" descr="u=3327118725,3352234642&amp;fm=214&amp;gp=0"/>
        <xdr:cNvSpPr>
          <a:spLocks noChangeAspect="1"/>
        </xdr:cNvSpPr>
      </xdr:nvSpPr>
      <xdr:spPr>
        <a:xfrm>
          <a:off x="9519285" y="0"/>
          <a:ext cx="277495" cy="282194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1042035</xdr:rowOff>
    </xdr:to>
    <xdr:sp>
      <xdr:nvSpPr>
        <xdr:cNvPr id="2336" name="AutoShape 106" descr="u=3327118725,3352234642&amp;fm=214&amp;gp=0"/>
        <xdr:cNvSpPr>
          <a:spLocks noChangeAspect="1"/>
        </xdr:cNvSpPr>
      </xdr:nvSpPr>
      <xdr:spPr>
        <a:xfrm>
          <a:off x="9519285" y="0"/>
          <a:ext cx="277495" cy="246443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687705</xdr:rowOff>
    </xdr:to>
    <xdr:sp>
      <xdr:nvSpPr>
        <xdr:cNvPr id="2337" name="AutoShape 106" descr="u=3327118725,3352234642&amp;fm=214&amp;gp=0"/>
        <xdr:cNvSpPr>
          <a:spLocks noChangeAspect="1"/>
        </xdr:cNvSpPr>
      </xdr:nvSpPr>
      <xdr:spPr>
        <a:xfrm>
          <a:off x="9519285" y="0"/>
          <a:ext cx="277495" cy="211010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1400175</xdr:rowOff>
    </xdr:to>
    <xdr:sp>
      <xdr:nvSpPr>
        <xdr:cNvPr id="2338" name="AutoShape 106" descr="u=3327118725,3352234642&amp;fm=214&amp;gp=0"/>
        <xdr:cNvSpPr>
          <a:spLocks noChangeAspect="1"/>
        </xdr:cNvSpPr>
      </xdr:nvSpPr>
      <xdr:spPr>
        <a:xfrm>
          <a:off x="9519285" y="0"/>
          <a:ext cx="277495" cy="282257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945515</xdr:rowOff>
    </xdr:to>
    <xdr:sp>
      <xdr:nvSpPr>
        <xdr:cNvPr id="2339" name="AutoShape 106" descr="u=3327118725,3352234642&amp;fm=214&amp;gp=0"/>
        <xdr:cNvSpPr>
          <a:spLocks noChangeAspect="1"/>
        </xdr:cNvSpPr>
      </xdr:nvSpPr>
      <xdr:spPr>
        <a:xfrm>
          <a:off x="9519285" y="0"/>
          <a:ext cx="277495" cy="236791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861695</xdr:rowOff>
    </xdr:to>
    <xdr:sp>
      <xdr:nvSpPr>
        <xdr:cNvPr id="2340" name="AutoShape 106" descr="u=3327118725,3352234642&amp;fm=214&amp;gp=0"/>
        <xdr:cNvSpPr>
          <a:spLocks noChangeAspect="1"/>
        </xdr:cNvSpPr>
      </xdr:nvSpPr>
      <xdr:spPr>
        <a:xfrm>
          <a:off x="9519285" y="0"/>
          <a:ext cx="277495" cy="228409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965835</xdr:rowOff>
    </xdr:to>
    <xdr:sp>
      <xdr:nvSpPr>
        <xdr:cNvPr id="2341" name="AutoShape 106" descr="u=3327118725,3352234642&amp;fm=214&amp;gp=0"/>
        <xdr:cNvSpPr>
          <a:spLocks noChangeAspect="1"/>
        </xdr:cNvSpPr>
      </xdr:nvSpPr>
      <xdr:spPr>
        <a:xfrm>
          <a:off x="9519285" y="0"/>
          <a:ext cx="277495" cy="238823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725805</xdr:rowOff>
    </xdr:to>
    <xdr:sp>
      <xdr:nvSpPr>
        <xdr:cNvPr id="2342" name="AutoShape 106" descr="u=3327118725,3352234642&amp;fm=214&amp;gp=0"/>
        <xdr:cNvSpPr>
          <a:spLocks noChangeAspect="1"/>
        </xdr:cNvSpPr>
      </xdr:nvSpPr>
      <xdr:spPr>
        <a:xfrm>
          <a:off x="9519285" y="0"/>
          <a:ext cx="277495" cy="214820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688340</xdr:rowOff>
    </xdr:to>
    <xdr:sp>
      <xdr:nvSpPr>
        <xdr:cNvPr id="2343" name="AutoShape 106" descr="u=3327118725,3352234642&amp;fm=214&amp;gp=0"/>
        <xdr:cNvSpPr>
          <a:spLocks noChangeAspect="1"/>
        </xdr:cNvSpPr>
      </xdr:nvSpPr>
      <xdr:spPr>
        <a:xfrm>
          <a:off x="9519285" y="0"/>
          <a:ext cx="277495" cy="211074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688340</xdr:rowOff>
    </xdr:to>
    <xdr:sp>
      <xdr:nvSpPr>
        <xdr:cNvPr id="2344" name="AutoShape 106" descr="u=3327118725,3352234642&amp;fm=214&amp;gp=0"/>
        <xdr:cNvSpPr>
          <a:spLocks noChangeAspect="1"/>
        </xdr:cNvSpPr>
      </xdr:nvSpPr>
      <xdr:spPr>
        <a:xfrm>
          <a:off x="9519285" y="0"/>
          <a:ext cx="277495" cy="211074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685800</xdr:rowOff>
    </xdr:to>
    <xdr:sp>
      <xdr:nvSpPr>
        <xdr:cNvPr id="2345" name="AutoShape 106" descr="u=3327118725,3352234642&amp;fm=214&amp;gp=0"/>
        <xdr:cNvSpPr>
          <a:spLocks noChangeAspect="1"/>
        </xdr:cNvSpPr>
      </xdr:nvSpPr>
      <xdr:spPr>
        <a:xfrm>
          <a:off x="9519285" y="0"/>
          <a:ext cx="277495" cy="210820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657860</xdr:rowOff>
    </xdr:to>
    <xdr:sp>
      <xdr:nvSpPr>
        <xdr:cNvPr id="2346" name="AutoShape 106" descr="u=3327118725,3352234642&amp;fm=214&amp;gp=0"/>
        <xdr:cNvSpPr>
          <a:spLocks noChangeAspect="1"/>
        </xdr:cNvSpPr>
      </xdr:nvSpPr>
      <xdr:spPr>
        <a:xfrm>
          <a:off x="9519285" y="0"/>
          <a:ext cx="277495" cy="208026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660400</xdr:rowOff>
    </xdr:to>
    <xdr:sp>
      <xdr:nvSpPr>
        <xdr:cNvPr id="2347" name="AutoShape 106" descr="u=3327118725,3352234642&amp;fm=214&amp;gp=0"/>
        <xdr:cNvSpPr>
          <a:spLocks noChangeAspect="1"/>
        </xdr:cNvSpPr>
      </xdr:nvSpPr>
      <xdr:spPr>
        <a:xfrm>
          <a:off x="9519285" y="0"/>
          <a:ext cx="277495" cy="208280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1021715</xdr:rowOff>
    </xdr:to>
    <xdr:sp>
      <xdr:nvSpPr>
        <xdr:cNvPr id="2348" name="AutoShape 106" descr="u=3327118725,3352234642&amp;fm=214&amp;gp=0"/>
        <xdr:cNvSpPr>
          <a:spLocks noChangeAspect="1"/>
        </xdr:cNvSpPr>
      </xdr:nvSpPr>
      <xdr:spPr>
        <a:xfrm>
          <a:off x="9519285" y="0"/>
          <a:ext cx="277495" cy="244411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859155</xdr:rowOff>
    </xdr:to>
    <xdr:sp>
      <xdr:nvSpPr>
        <xdr:cNvPr id="2349" name="AutoShape 106" descr="u=3327118725,3352234642&amp;fm=214&amp;gp=0"/>
        <xdr:cNvSpPr>
          <a:spLocks noChangeAspect="1"/>
        </xdr:cNvSpPr>
      </xdr:nvSpPr>
      <xdr:spPr>
        <a:xfrm>
          <a:off x="9519285" y="0"/>
          <a:ext cx="277495" cy="228155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939165</xdr:rowOff>
    </xdr:to>
    <xdr:sp>
      <xdr:nvSpPr>
        <xdr:cNvPr id="2350" name="AutoShape 106" descr="u=3327118725,3352234642&amp;fm=214&amp;gp=0"/>
        <xdr:cNvSpPr>
          <a:spLocks noChangeAspect="1"/>
        </xdr:cNvSpPr>
      </xdr:nvSpPr>
      <xdr:spPr>
        <a:xfrm>
          <a:off x="9519285" y="0"/>
          <a:ext cx="277495" cy="236156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1022350</xdr:rowOff>
    </xdr:to>
    <xdr:sp>
      <xdr:nvSpPr>
        <xdr:cNvPr id="2351" name="AutoShape 106" descr="u=3327118725,3352234642&amp;fm=214&amp;gp=0"/>
        <xdr:cNvSpPr>
          <a:spLocks noChangeAspect="1"/>
        </xdr:cNvSpPr>
      </xdr:nvSpPr>
      <xdr:spPr>
        <a:xfrm>
          <a:off x="9519285" y="0"/>
          <a:ext cx="277495" cy="244475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1019175</xdr:rowOff>
    </xdr:to>
    <xdr:sp>
      <xdr:nvSpPr>
        <xdr:cNvPr id="2352" name="AutoShape 106" descr="u=3327118725,3352234642&amp;fm=214&amp;gp=0"/>
        <xdr:cNvSpPr>
          <a:spLocks noChangeAspect="1"/>
        </xdr:cNvSpPr>
      </xdr:nvSpPr>
      <xdr:spPr>
        <a:xfrm>
          <a:off x="9519285" y="0"/>
          <a:ext cx="277495" cy="244157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1024255</xdr:rowOff>
    </xdr:to>
    <xdr:sp>
      <xdr:nvSpPr>
        <xdr:cNvPr id="2353" name="AutoShape 106" descr="u=3327118725,3352234642&amp;fm=214&amp;gp=0"/>
        <xdr:cNvSpPr>
          <a:spLocks noChangeAspect="1"/>
        </xdr:cNvSpPr>
      </xdr:nvSpPr>
      <xdr:spPr>
        <a:xfrm>
          <a:off x="9519285" y="0"/>
          <a:ext cx="277495" cy="244665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1017905</xdr:rowOff>
    </xdr:to>
    <xdr:sp>
      <xdr:nvSpPr>
        <xdr:cNvPr id="2354" name="AutoShape 106" descr="u=3327118725,3352234642&amp;fm=214&amp;gp=0"/>
        <xdr:cNvSpPr>
          <a:spLocks noChangeAspect="1"/>
        </xdr:cNvSpPr>
      </xdr:nvSpPr>
      <xdr:spPr>
        <a:xfrm>
          <a:off x="9519285" y="0"/>
          <a:ext cx="277495" cy="244030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657860</xdr:rowOff>
    </xdr:to>
    <xdr:sp>
      <xdr:nvSpPr>
        <xdr:cNvPr id="2355" name="AutoShape 106" descr="u=3327118725,3352234642&amp;fm=214&amp;gp=0"/>
        <xdr:cNvSpPr>
          <a:spLocks noChangeAspect="1"/>
        </xdr:cNvSpPr>
      </xdr:nvSpPr>
      <xdr:spPr>
        <a:xfrm>
          <a:off x="9519285" y="0"/>
          <a:ext cx="277495" cy="208026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659765</xdr:rowOff>
    </xdr:to>
    <xdr:sp>
      <xdr:nvSpPr>
        <xdr:cNvPr id="2356" name="AutoShape 106" descr="u=3327118725,3352234642&amp;fm=214&amp;gp=0"/>
        <xdr:cNvSpPr>
          <a:spLocks noChangeAspect="1"/>
        </xdr:cNvSpPr>
      </xdr:nvSpPr>
      <xdr:spPr>
        <a:xfrm>
          <a:off x="9519285" y="0"/>
          <a:ext cx="277495" cy="208216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782955</xdr:rowOff>
    </xdr:to>
    <xdr:sp>
      <xdr:nvSpPr>
        <xdr:cNvPr id="2357" name="AutoShape 106" descr="u=3327118725,3352234642&amp;fm=214&amp;gp=0"/>
        <xdr:cNvSpPr>
          <a:spLocks noChangeAspect="1"/>
        </xdr:cNvSpPr>
      </xdr:nvSpPr>
      <xdr:spPr>
        <a:xfrm>
          <a:off x="9519285" y="0"/>
          <a:ext cx="277495" cy="220535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1005205</xdr:rowOff>
    </xdr:to>
    <xdr:sp>
      <xdr:nvSpPr>
        <xdr:cNvPr id="2358" name="AutoShape 106" descr="u=3327118725,3352234642&amp;fm=214&amp;gp=0"/>
        <xdr:cNvSpPr>
          <a:spLocks noChangeAspect="1"/>
        </xdr:cNvSpPr>
      </xdr:nvSpPr>
      <xdr:spPr>
        <a:xfrm>
          <a:off x="9519285" y="0"/>
          <a:ext cx="277495" cy="242760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942340</xdr:rowOff>
    </xdr:to>
    <xdr:sp>
      <xdr:nvSpPr>
        <xdr:cNvPr id="2359" name="AutoShape 106" descr="u=3327118725,3352234642&amp;fm=214&amp;gp=0"/>
        <xdr:cNvSpPr>
          <a:spLocks noChangeAspect="1"/>
        </xdr:cNvSpPr>
      </xdr:nvSpPr>
      <xdr:spPr>
        <a:xfrm>
          <a:off x="9519285" y="0"/>
          <a:ext cx="277495" cy="236474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942340</xdr:rowOff>
    </xdr:to>
    <xdr:sp>
      <xdr:nvSpPr>
        <xdr:cNvPr id="2360" name="AutoShape 106" descr="u=3327118725,3352234642&amp;fm=214&amp;gp=0"/>
        <xdr:cNvSpPr>
          <a:spLocks noChangeAspect="1"/>
        </xdr:cNvSpPr>
      </xdr:nvSpPr>
      <xdr:spPr>
        <a:xfrm>
          <a:off x="9519285" y="0"/>
          <a:ext cx="277495" cy="236474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690245</xdr:rowOff>
    </xdr:to>
    <xdr:sp>
      <xdr:nvSpPr>
        <xdr:cNvPr id="2361" name="AutoShape 106" descr="u=3327118725,3352234642&amp;fm=214&amp;gp=0"/>
        <xdr:cNvSpPr>
          <a:spLocks noChangeAspect="1"/>
        </xdr:cNvSpPr>
      </xdr:nvSpPr>
      <xdr:spPr>
        <a:xfrm>
          <a:off x="9519285" y="0"/>
          <a:ext cx="277495" cy="211264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945515</xdr:rowOff>
    </xdr:to>
    <xdr:sp>
      <xdr:nvSpPr>
        <xdr:cNvPr id="2362" name="AutoShape 106" descr="u=3327118725,3352234642&amp;fm=214&amp;gp=0"/>
        <xdr:cNvSpPr>
          <a:spLocks noChangeAspect="1"/>
        </xdr:cNvSpPr>
      </xdr:nvSpPr>
      <xdr:spPr>
        <a:xfrm>
          <a:off x="9519285" y="0"/>
          <a:ext cx="277495" cy="236791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940435</xdr:rowOff>
    </xdr:to>
    <xdr:sp>
      <xdr:nvSpPr>
        <xdr:cNvPr id="2363" name="AutoShape 106" descr="u=3327118725,3352234642&amp;fm=214&amp;gp=0"/>
        <xdr:cNvSpPr>
          <a:spLocks noChangeAspect="1"/>
        </xdr:cNvSpPr>
      </xdr:nvSpPr>
      <xdr:spPr>
        <a:xfrm>
          <a:off x="9519285" y="0"/>
          <a:ext cx="277495" cy="236283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657860</xdr:rowOff>
    </xdr:to>
    <xdr:sp>
      <xdr:nvSpPr>
        <xdr:cNvPr id="2364" name="AutoShape 106" descr="u=3327118725,3352234642&amp;fm=214&amp;gp=0"/>
        <xdr:cNvSpPr>
          <a:spLocks noChangeAspect="1"/>
        </xdr:cNvSpPr>
      </xdr:nvSpPr>
      <xdr:spPr>
        <a:xfrm>
          <a:off x="9519285" y="0"/>
          <a:ext cx="277495" cy="208026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1399540</xdr:rowOff>
    </xdr:to>
    <xdr:sp>
      <xdr:nvSpPr>
        <xdr:cNvPr id="2365" name="AutoShape 106" descr="u=3327118725,3352234642&amp;fm=214&amp;gp=0"/>
        <xdr:cNvSpPr>
          <a:spLocks noChangeAspect="1"/>
        </xdr:cNvSpPr>
      </xdr:nvSpPr>
      <xdr:spPr>
        <a:xfrm>
          <a:off x="9519285" y="0"/>
          <a:ext cx="277495" cy="282194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1151255</xdr:rowOff>
    </xdr:to>
    <xdr:sp>
      <xdr:nvSpPr>
        <xdr:cNvPr id="2366" name="AutoShape 106" descr="u=3327118725,3352234642&amp;fm=214&amp;gp=0"/>
        <xdr:cNvSpPr>
          <a:spLocks noChangeAspect="1"/>
        </xdr:cNvSpPr>
      </xdr:nvSpPr>
      <xdr:spPr>
        <a:xfrm>
          <a:off x="9519285" y="0"/>
          <a:ext cx="277495" cy="257365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687705</xdr:rowOff>
    </xdr:to>
    <xdr:sp>
      <xdr:nvSpPr>
        <xdr:cNvPr id="2367" name="AutoShape 106" descr="u=3327118725,3352234642&amp;fm=214&amp;gp=0"/>
        <xdr:cNvSpPr>
          <a:spLocks noChangeAspect="1"/>
        </xdr:cNvSpPr>
      </xdr:nvSpPr>
      <xdr:spPr>
        <a:xfrm>
          <a:off x="9519285" y="0"/>
          <a:ext cx="277495" cy="211010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1400175</xdr:rowOff>
    </xdr:to>
    <xdr:sp>
      <xdr:nvSpPr>
        <xdr:cNvPr id="2368" name="AutoShape 106" descr="u=3327118725,3352234642&amp;fm=214&amp;gp=0"/>
        <xdr:cNvSpPr>
          <a:spLocks noChangeAspect="1"/>
        </xdr:cNvSpPr>
      </xdr:nvSpPr>
      <xdr:spPr>
        <a:xfrm>
          <a:off x="9519285" y="0"/>
          <a:ext cx="277495" cy="282257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945515</xdr:rowOff>
    </xdr:to>
    <xdr:sp>
      <xdr:nvSpPr>
        <xdr:cNvPr id="2369" name="AutoShape 106" descr="u=3327118725,3352234642&amp;fm=214&amp;gp=0"/>
        <xdr:cNvSpPr>
          <a:spLocks noChangeAspect="1"/>
        </xdr:cNvSpPr>
      </xdr:nvSpPr>
      <xdr:spPr>
        <a:xfrm>
          <a:off x="9519285" y="0"/>
          <a:ext cx="277495" cy="236791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861695</xdr:rowOff>
    </xdr:to>
    <xdr:sp>
      <xdr:nvSpPr>
        <xdr:cNvPr id="2370" name="AutoShape 106" descr="u=3327118725,3352234642&amp;fm=214&amp;gp=0"/>
        <xdr:cNvSpPr>
          <a:spLocks noChangeAspect="1"/>
        </xdr:cNvSpPr>
      </xdr:nvSpPr>
      <xdr:spPr>
        <a:xfrm>
          <a:off x="9519285" y="0"/>
          <a:ext cx="277495" cy="228409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1049655</xdr:rowOff>
    </xdr:to>
    <xdr:sp>
      <xdr:nvSpPr>
        <xdr:cNvPr id="2371" name="AutoShape 106" descr="u=3327118725,3352234642&amp;fm=214&amp;gp=0"/>
        <xdr:cNvSpPr>
          <a:spLocks noChangeAspect="1"/>
        </xdr:cNvSpPr>
      </xdr:nvSpPr>
      <xdr:spPr>
        <a:xfrm>
          <a:off x="9519285" y="0"/>
          <a:ext cx="277495" cy="247205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603885</xdr:rowOff>
    </xdr:to>
    <xdr:sp>
      <xdr:nvSpPr>
        <xdr:cNvPr id="2372" name="AutoShape 106" descr="u=3327118725,3352234642&amp;fm=214&amp;gp=0"/>
        <xdr:cNvSpPr>
          <a:spLocks noChangeAspect="1"/>
        </xdr:cNvSpPr>
      </xdr:nvSpPr>
      <xdr:spPr>
        <a:xfrm>
          <a:off x="9519285" y="0"/>
          <a:ext cx="277495" cy="202628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591820</xdr:rowOff>
    </xdr:to>
    <xdr:sp>
      <xdr:nvSpPr>
        <xdr:cNvPr id="2373" name="AutoShape 106" descr="u=3327118725,3352234642&amp;fm=214&amp;gp=0"/>
        <xdr:cNvSpPr>
          <a:spLocks noChangeAspect="1"/>
        </xdr:cNvSpPr>
      </xdr:nvSpPr>
      <xdr:spPr>
        <a:xfrm>
          <a:off x="9519285" y="0"/>
          <a:ext cx="277495" cy="201422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591820</xdr:rowOff>
    </xdr:to>
    <xdr:sp>
      <xdr:nvSpPr>
        <xdr:cNvPr id="2374" name="AutoShape 106" descr="u=3327118725,3352234642&amp;fm=214&amp;gp=0"/>
        <xdr:cNvSpPr>
          <a:spLocks noChangeAspect="1"/>
        </xdr:cNvSpPr>
      </xdr:nvSpPr>
      <xdr:spPr>
        <a:xfrm>
          <a:off x="9519285" y="0"/>
          <a:ext cx="277495" cy="201422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685800</xdr:rowOff>
    </xdr:to>
    <xdr:sp>
      <xdr:nvSpPr>
        <xdr:cNvPr id="2375" name="AutoShape 106" descr="u=3327118725,3352234642&amp;fm=214&amp;gp=0"/>
        <xdr:cNvSpPr>
          <a:spLocks noChangeAspect="1"/>
        </xdr:cNvSpPr>
      </xdr:nvSpPr>
      <xdr:spPr>
        <a:xfrm>
          <a:off x="9519285" y="0"/>
          <a:ext cx="277495" cy="210820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657860</xdr:rowOff>
    </xdr:to>
    <xdr:sp>
      <xdr:nvSpPr>
        <xdr:cNvPr id="2376" name="AutoShape 106" descr="u=3327118725,3352234642&amp;fm=214&amp;gp=0"/>
        <xdr:cNvSpPr>
          <a:spLocks noChangeAspect="1"/>
        </xdr:cNvSpPr>
      </xdr:nvSpPr>
      <xdr:spPr>
        <a:xfrm>
          <a:off x="9519285" y="0"/>
          <a:ext cx="277495" cy="208026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660400</xdr:rowOff>
    </xdr:to>
    <xdr:sp>
      <xdr:nvSpPr>
        <xdr:cNvPr id="2377" name="AutoShape 106" descr="u=3327118725,3352234642&amp;fm=214&amp;gp=0"/>
        <xdr:cNvSpPr>
          <a:spLocks noChangeAspect="1"/>
        </xdr:cNvSpPr>
      </xdr:nvSpPr>
      <xdr:spPr>
        <a:xfrm>
          <a:off x="9519285" y="0"/>
          <a:ext cx="277495" cy="208280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826770</xdr:rowOff>
    </xdr:to>
    <xdr:sp>
      <xdr:nvSpPr>
        <xdr:cNvPr id="2378" name="AutoShape 106" descr="u=3327118725,3352234642&amp;fm=214&amp;gp=0"/>
        <xdr:cNvSpPr>
          <a:spLocks noChangeAspect="1"/>
        </xdr:cNvSpPr>
      </xdr:nvSpPr>
      <xdr:spPr>
        <a:xfrm>
          <a:off x="9519285" y="0"/>
          <a:ext cx="277495" cy="224917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859155</xdr:rowOff>
    </xdr:to>
    <xdr:sp>
      <xdr:nvSpPr>
        <xdr:cNvPr id="2379" name="AutoShape 106" descr="u=3327118725,3352234642&amp;fm=214&amp;gp=0"/>
        <xdr:cNvSpPr>
          <a:spLocks noChangeAspect="1"/>
        </xdr:cNvSpPr>
      </xdr:nvSpPr>
      <xdr:spPr>
        <a:xfrm>
          <a:off x="9519285" y="0"/>
          <a:ext cx="277495" cy="228155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1017270</xdr:rowOff>
    </xdr:to>
    <xdr:sp>
      <xdr:nvSpPr>
        <xdr:cNvPr id="2380" name="AutoShape 106" descr="u=3327118725,3352234642&amp;fm=214&amp;gp=0"/>
        <xdr:cNvSpPr>
          <a:spLocks noChangeAspect="1"/>
        </xdr:cNvSpPr>
      </xdr:nvSpPr>
      <xdr:spPr>
        <a:xfrm>
          <a:off x="9519285" y="0"/>
          <a:ext cx="277495" cy="243967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1022350</xdr:rowOff>
    </xdr:to>
    <xdr:sp>
      <xdr:nvSpPr>
        <xdr:cNvPr id="2381" name="AutoShape 106" descr="u=3327118725,3352234642&amp;fm=214&amp;gp=0"/>
        <xdr:cNvSpPr>
          <a:spLocks noChangeAspect="1"/>
        </xdr:cNvSpPr>
      </xdr:nvSpPr>
      <xdr:spPr>
        <a:xfrm>
          <a:off x="9519285" y="0"/>
          <a:ext cx="277495" cy="244475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1019175</xdr:rowOff>
    </xdr:to>
    <xdr:sp>
      <xdr:nvSpPr>
        <xdr:cNvPr id="2382" name="AutoShape 106" descr="u=3327118725,3352234642&amp;fm=214&amp;gp=0"/>
        <xdr:cNvSpPr>
          <a:spLocks noChangeAspect="1"/>
        </xdr:cNvSpPr>
      </xdr:nvSpPr>
      <xdr:spPr>
        <a:xfrm>
          <a:off x="9519285" y="0"/>
          <a:ext cx="277495" cy="244157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1024255</xdr:rowOff>
    </xdr:to>
    <xdr:sp>
      <xdr:nvSpPr>
        <xdr:cNvPr id="2383" name="AutoShape 106" descr="u=3327118725,3352234642&amp;fm=214&amp;gp=0"/>
        <xdr:cNvSpPr>
          <a:spLocks noChangeAspect="1"/>
        </xdr:cNvSpPr>
      </xdr:nvSpPr>
      <xdr:spPr>
        <a:xfrm>
          <a:off x="9519285" y="0"/>
          <a:ext cx="277495" cy="244665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927100</xdr:rowOff>
    </xdr:to>
    <xdr:sp>
      <xdr:nvSpPr>
        <xdr:cNvPr id="2384" name="AutoShape 106" descr="u=3327118725,3352234642&amp;fm=214&amp;gp=0"/>
        <xdr:cNvSpPr>
          <a:spLocks noChangeAspect="1"/>
        </xdr:cNvSpPr>
      </xdr:nvSpPr>
      <xdr:spPr>
        <a:xfrm>
          <a:off x="9519285" y="0"/>
          <a:ext cx="277495" cy="234950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657860</xdr:rowOff>
    </xdr:to>
    <xdr:sp>
      <xdr:nvSpPr>
        <xdr:cNvPr id="2385" name="AutoShape 106" descr="u=3327118725,3352234642&amp;fm=214&amp;gp=0"/>
        <xdr:cNvSpPr>
          <a:spLocks noChangeAspect="1"/>
        </xdr:cNvSpPr>
      </xdr:nvSpPr>
      <xdr:spPr>
        <a:xfrm>
          <a:off x="9519285" y="0"/>
          <a:ext cx="277495" cy="208026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593725</xdr:rowOff>
    </xdr:to>
    <xdr:sp>
      <xdr:nvSpPr>
        <xdr:cNvPr id="2386" name="AutoShape 106" descr="u=3327118725,3352234642&amp;fm=214&amp;gp=0"/>
        <xdr:cNvSpPr>
          <a:spLocks noChangeAspect="1"/>
        </xdr:cNvSpPr>
      </xdr:nvSpPr>
      <xdr:spPr>
        <a:xfrm>
          <a:off x="9519285" y="0"/>
          <a:ext cx="277495" cy="201612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782955</xdr:rowOff>
    </xdr:to>
    <xdr:sp>
      <xdr:nvSpPr>
        <xdr:cNvPr id="2387" name="AutoShape 106" descr="u=3327118725,3352234642&amp;fm=214&amp;gp=0"/>
        <xdr:cNvSpPr>
          <a:spLocks noChangeAspect="1"/>
        </xdr:cNvSpPr>
      </xdr:nvSpPr>
      <xdr:spPr>
        <a:xfrm>
          <a:off x="9519285" y="0"/>
          <a:ext cx="277495" cy="220535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1005205</xdr:rowOff>
    </xdr:to>
    <xdr:sp>
      <xdr:nvSpPr>
        <xdr:cNvPr id="2388" name="AutoShape 106" descr="u=3327118725,3352234642&amp;fm=214&amp;gp=0"/>
        <xdr:cNvSpPr>
          <a:spLocks noChangeAspect="1"/>
        </xdr:cNvSpPr>
      </xdr:nvSpPr>
      <xdr:spPr>
        <a:xfrm>
          <a:off x="9519285" y="0"/>
          <a:ext cx="277495" cy="242760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942340</xdr:rowOff>
    </xdr:to>
    <xdr:sp>
      <xdr:nvSpPr>
        <xdr:cNvPr id="2389" name="AutoShape 106" descr="u=3327118725,3352234642&amp;fm=214&amp;gp=0"/>
        <xdr:cNvSpPr>
          <a:spLocks noChangeAspect="1"/>
        </xdr:cNvSpPr>
      </xdr:nvSpPr>
      <xdr:spPr>
        <a:xfrm>
          <a:off x="9519285" y="0"/>
          <a:ext cx="277495" cy="236474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942340</xdr:rowOff>
    </xdr:to>
    <xdr:sp>
      <xdr:nvSpPr>
        <xdr:cNvPr id="2390" name="AutoShape 106" descr="u=3327118725,3352234642&amp;fm=214&amp;gp=0"/>
        <xdr:cNvSpPr>
          <a:spLocks noChangeAspect="1"/>
        </xdr:cNvSpPr>
      </xdr:nvSpPr>
      <xdr:spPr>
        <a:xfrm>
          <a:off x="9519285" y="0"/>
          <a:ext cx="277495" cy="236474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690245</xdr:rowOff>
    </xdr:to>
    <xdr:sp>
      <xdr:nvSpPr>
        <xdr:cNvPr id="2391" name="AutoShape 106" descr="u=3327118725,3352234642&amp;fm=214&amp;gp=0"/>
        <xdr:cNvSpPr>
          <a:spLocks noChangeAspect="1"/>
        </xdr:cNvSpPr>
      </xdr:nvSpPr>
      <xdr:spPr>
        <a:xfrm>
          <a:off x="9519285" y="0"/>
          <a:ext cx="277495" cy="211264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945515</xdr:rowOff>
    </xdr:to>
    <xdr:sp>
      <xdr:nvSpPr>
        <xdr:cNvPr id="2392" name="AutoShape 106" descr="u=3327118725,3352234642&amp;fm=214&amp;gp=0"/>
        <xdr:cNvSpPr>
          <a:spLocks noChangeAspect="1"/>
        </xdr:cNvSpPr>
      </xdr:nvSpPr>
      <xdr:spPr>
        <a:xfrm>
          <a:off x="9519285" y="0"/>
          <a:ext cx="277495" cy="236791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940435</xdr:rowOff>
    </xdr:to>
    <xdr:sp>
      <xdr:nvSpPr>
        <xdr:cNvPr id="2393" name="AutoShape 106" descr="u=3327118725,3352234642&amp;fm=214&amp;gp=0"/>
        <xdr:cNvSpPr>
          <a:spLocks noChangeAspect="1"/>
        </xdr:cNvSpPr>
      </xdr:nvSpPr>
      <xdr:spPr>
        <a:xfrm>
          <a:off x="9519285" y="0"/>
          <a:ext cx="277495" cy="236283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657860</xdr:rowOff>
    </xdr:to>
    <xdr:sp>
      <xdr:nvSpPr>
        <xdr:cNvPr id="2394" name="AutoShape 106" descr="u=3327118725,3352234642&amp;fm=214&amp;gp=0"/>
        <xdr:cNvSpPr>
          <a:spLocks noChangeAspect="1"/>
        </xdr:cNvSpPr>
      </xdr:nvSpPr>
      <xdr:spPr>
        <a:xfrm>
          <a:off x="9519285" y="0"/>
          <a:ext cx="277495" cy="208026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1399540</xdr:rowOff>
    </xdr:to>
    <xdr:sp>
      <xdr:nvSpPr>
        <xdr:cNvPr id="2395" name="AutoShape 106" descr="u=3327118725,3352234642&amp;fm=214&amp;gp=0"/>
        <xdr:cNvSpPr>
          <a:spLocks noChangeAspect="1"/>
        </xdr:cNvSpPr>
      </xdr:nvSpPr>
      <xdr:spPr>
        <a:xfrm>
          <a:off x="9519285" y="0"/>
          <a:ext cx="277495" cy="282194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1163955</xdr:rowOff>
    </xdr:to>
    <xdr:sp>
      <xdr:nvSpPr>
        <xdr:cNvPr id="2396" name="AutoShape 106" descr="u=3327118725,3352234642&amp;fm=214&amp;gp=0"/>
        <xdr:cNvSpPr>
          <a:spLocks noChangeAspect="1"/>
        </xdr:cNvSpPr>
      </xdr:nvSpPr>
      <xdr:spPr>
        <a:xfrm>
          <a:off x="9519285" y="0"/>
          <a:ext cx="277495" cy="258635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687705</xdr:rowOff>
    </xdr:to>
    <xdr:sp>
      <xdr:nvSpPr>
        <xdr:cNvPr id="2397" name="AutoShape 106" descr="u=3327118725,3352234642&amp;fm=214&amp;gp=0"/>
        <xdr:cNvSpPr>
          <a:spLocks noChangeAspect="1"/>
        </xdr:cNvSpPr>
      </xdr:nvSpPr>
      <xdr:spPr>
        <a:xfrm>
          <a:off x="9519285" y="0"/>
          <a:ext cx="277495" cy="211010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1400175</xdr:rowOff>
    </xdr:to>
    <xdr:sp>
      <xdr:nvSpPr>
        <xdr:cNvPr id="2398" name="AutoShape 106" descr="u=3327118725,3352234642&amp;fm=214&amp;gp=0"/>
        <xdr:cNvSpPr>
          <a:spLocks noChangeAspect="1"/>
        </xdr:cNvSpPr>
      </xdr:nvSpPr>
      <xdr:spPr>
        <a:xfrm>
          <a:off x="9519285" y="0"/>
          <a:ext cx="277495" cy="282257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945515</xdr:rowOff>
    </xdr:to>
    <xdr:sp>
      <xdr:nvSpPr>
        <xdr:cNvPr id="2399" name="AutoShape 106" descr="u=3327118725,3352234642&amp;fm=214&amp;gp=0"/>
        <xdr:cNvSpPr>
          <a:spLocks noChangeAspect="1"/>
        </xdr:cNvSpPr>
      </xdr:nvSpPr>
      <xdr:spPr>
        <a:xfrm>
          <a:off x="9519285" y="0"/>
          <a:ext cx="277495" cy="236791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946785</xdr:rowOff>
    </xdr:to>
    <xdr:sp>
      <xdr:nvSpPr>
        <xdr:cNvPr id="2400" name="AutoShape 106" descr="u=3327118725,3352234642&amp;fm=214&amp;gp=0"/>
        <xdr:cNvSpPr>
          <a:spLocks noChangeAspect="1"/>
        </xdr:cNvSpPr>
      </xdr:nvSpPr>
      <xdr:spPr>
        <a:xfrm>
          <a:off x="9519285" y="0"/>
          <a:ext cx="277495" cy="236918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1049655</xdr:rowOff>
    </xdr:to>
    <xdr:sp>
      <xdr:nvSpPr>
        <xdr:cNvPr id="2401" name="AutoShape 106" descr="u=3327118725,3352234642&amp;fm=214&amp;gp=0"/>
        <xdr:cNvSpPr>
          <a:spLocks noChangeAspect="1"/>
        </xdr:cNvSpPr>
      </xdr:nvSpPr>
      <xdr:spPr>
        <a:xfrm>
          <a:off x="9519285" y="0"/>
          <a:ext cx="277495" cy="247205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965200</xdr:rowOff>
    </xdr:to>
    <xdr:sp>
      <xdr:nvSpPr>
        <xdr:cNvPr id="2402" name="AutoShape 106" descr="u=3327118725,3352234642&amp;fm=214&amp;gp=0"/>
        <xdr:cNvSpPr>
          <a:spLocks noChangeAspect="1"/>
        </xdr:cNvSpPr>
      </xdr:nvSpPr>
      <xdr:spPr>
        <a:xfrm>
          <a:off x="9519285" y="0"/>
          <a:ext cx="277495" cy="238760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688340</xdr:rowOff>
    </xdr:to>
    <xdr:sp>
      <xdr:nvSpPr>
        <xdr:cNvPr id="2403" name="AutoShape 106" descr="u=3327118725,3352234642&amp;fm=214&amp;gp=0"/>
        <xdr:cNvSpPr>
          <a:spLocks noChangeAspect="1"/>
        </xdr:cNvSpPr>
      </xdr:nvSpPr>
      <xdr:spPr>
        <a:xfrm>
          <a:off x="9519285" y="0"/>
          <a:ext cx="277495" cy="211074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688340</xdr:rowOff>
    </xdr:to>
    <xdr:sp>
      <xdr:nvSpPr>
        <xdr:cNvPr id="2404" name="AutoShape 106" descr="u=3327118725,3352234642&amp;fm=214&amp;gp=0"/>
        <xdr:cNvSpPr>
          <a:spLocks noChangeAspect="1"/>
        </xdr:cNvSpPr>
      </xdr:nvSpPr>
      <xdr:spPr>
        <a:xfrm>
          <a:off x="9519285" y="0"/>
          <a:ext cx="277495" cy="2110740"/>
        </a:xfrm>
        <a:prstGeom prst="rect">
          <a:avLst/>
        </a:prstGeom>
        <a:noFill/>
        <a:ln w="9525">
          <a:noFill/>
        </a:ln>
      </xdr:spPr>
    </xdr:sp>
    <xdr:clientData/>
  </xdr:twoCellAnchor>
  <xdr:twoCellAnchor editAs="oneCell">
    <xdr:from>
      <xdr:col>7</xdr:col>
      <xdr:colOff>594995</xdr:colOff>
      <xdr:row>15</xdr:row>
      <xdr:rowOff>266700</xdr:rowOff>
    </xdr:from>
    <xdr:to>
      <xdr:col>7</xdr:col>
      <xdr:colOff>872490</xdr:colOff>
      <xdr:row>16</xdr:row>
      <xdr:rowOff>25400</xdr:rowOff>
    </xdr:to>
    <xdr:sp>
      <xdr:nvSpPr>
        <xdr:cNvPr id="2405" name="AutoShape 106" descr="u=3327118725,3352234642&amp;fm=214&amp;gp=0"/>
        <xdr:cNvSpPr>
          <a:spLocks noChangeAspect="1"/>
        </xdr:cNvSpPr>
      </xdr:nvSpPr>
      <xdr:spPr>
        <a:xfrm>
          <a:off x="9519285" y="22372320"/>
          <a:ext cx="277495" cy="2362200"/>
        </a:xfrm>
        <a:prstGeom prst="rect">
          <a:avLst/>
        </a:prstGeom>
        <a:noFill/>
        <a:ln w="9525">
          <a:noFill/>
        </a:ln>
      </xdr:spPr>
    </xdr:sp>
    <xdr:clientData/>
  </xdr:twoCellAnchor>
  <xdr:twoCellAnchor editAs="oneCell">
    <xdr:from>
      <xdr:col>7</xdr:col>
      <xdr:colOff>594995</xdr:colOff>
      <xdr:row>3</xdr:row>
      <xdr:rowOff>268605</xdr:rowOff>
    </xdr:from>
    <xdr:to>
      <xdr:col>7</xdr:col>
      <xdr:colOff>872490</xdr:colOff>
      <xdr:row>4</xdr:row>
      <xdr:rowOff>915670</xdr:rowOff>
    </xdr:to>
    <xdr:sp>
      <xdr:nvSpPr>
        <xdr:cNvPr id="2406" name="AutoShape 106" descr="u=3327118725,3352234642&amp;fm=214&amp;gp=0"/>
        <xdr:cNvSpPr>
          <a:spLocks noChangeAspect="1"/>
        </xdr:cNvSpPr>
      </xdr:nvSpPr>
      <xdr:spPr>
        <a:xfrm>
          <a:off x="9519285" y="1691005"/>
          <a:ext cx="277495" cy="236791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660400</xdr:rowOff>
    </xdr:to>
    <xdr:sp>
      <xdr:nvSpPr>
        <xdr:cNvPr id="2407" name="AutoShape 106" descr="u=3327118725,3352234642&amp;fm=214&amp;gp=0"/>
        <xdr:cNvSpPr>
          <a:spLocks noChangeAspect="1"/>
        </xdr:cNvSpPr>
      </xdr:nvSpPr>
      <xdr:spPr>
        <a:xfrm>
          <a:off x="9519285" y="0"/>
          <a:ext cx="277495" cy="208280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1021715</xdr:rowOff>
    </xdr:to>
    <xdr:sp>
      <xdr:nvSpPr>
        <xdr:cNvPr id="2408" name="AutoShape 106" descr="u=3327118725,3352234642&amp;fm=214&amp;gp=0"/>
        <xdr:cNvSpPr>
          <a:spLocks noChangeAspect="1"/>
        </xdr:cNvSpPr>
      </xdr:nvSpPr>
      <xdr:spPr>
        <a:xfrm>
          <a:off x="9519285" y="0"/>
          <a:ext cx="277495" cy="2444115"/>
        </a:xfrm>
        <a:prstGeom prst="rect">
          <a:avLst/>
        </a:prstGeom>
        <a:noFill/>
        <a:ln w="9525">
          <a:noFill/>
        </a:ln>
      </xdr:spPr>
    </xdr:sp>
    <xdr:clientData/>
  </xdr:twoCellAnchor>
  <xdr:twoCellAnchor editAs="oneCell">
    <xdr:from>
      <xdr:col>7</xdr:col>
      <xdr:colOff>594995</xdr:colOff>
      <xdr:row>3</xdr:row>
      <xdr:rowOff>304800</xdr:rowOff>
    </xdr:from>
    <xdr:to>
      <xdr:col>7</xdr:col>
      <xdr:colOff>872490</xdr:colOff>
      <xdr:row>4</xdr:row>
      <xdr:rowOff>1170305</xdr:rowOff>
    </xdr:to>
    <xdr:sp>
      <xdr:nvSpPr>
        <xdr:cNvPr id="2409" name="AutoShape 106" descr="u=3327118725,3352234642&amp;fm=214&amp;gp=0"/>
        <xdr:cNvSpPr>
          <a:spLocks noChangeAspect="1"/>
        </xdr:cNvSpPr>
      </xdr:nvSpPr>
      <xdr:spPr>
        <a:xfrm>
          <a:off x="9519285" y="1727200"/>
          <a:ext cx="277495" cy="2586355"/>
        </a:xfrm>
        <a:prstGeom prst="rect">
          <a:avLst/>
        </a:prstGeom>
        <a:noFill/>
        <a:ln w="9525">
          <a:noFill/>
        </a:ln>
      </xdr:spPr>
    </xdr:sp>
    <xdr:clientData/>
  </xdr:twoCellAnchor>
  <xdr:twoCellAnchor editAs="oneCell">
    <xdr:from>
      <xdr:col>7</xdr:col>
      <xdr:colOff>594995</xdr:colOff>
      <xdr:row>4</xdr:row>
      <xdr:rowOff>382905</xdr:rowOff>
    </xdr:from>
    <xdr:to>
      <xdr:col>7</xdr:col>
      <xdr:colOff>872490</xdr:colOff>
      <xdr:row>4</xdr:row>
      <xdr:rowOff>2822575</xdr:rowOff>
    </xdr:to>
    <xdr:sp>
      <xdr:nvSpPr>
        <xdr:cNvPr id="2410" name="AutoShape 106" descr="u=3327118725,3352234642&amp;fm=214&amp;gp=0"/>
        <xdr:cNvSpPr>
          <a:spLocks noChangeAspect="1"/>
        </xdr:cNvSpPr>
      </xdr:nvSpPr>
      <xdr:spPr>
        <a:xfrm>
          <a:off x="9519285" y="3526155"/>
          <a:ext cx="277495" cy="2439670"/>
        </a:xfrm>
        <a:prstGeom prst="rect">
          <a:avLst/>
        </a:prstGeom>
        <a:noFill/>
        <a:ln w="9525">
          <a:noFill/>
        </a:ln>
      </xdr:spPr>
    </xdr:sp>
    <xdr:clientData/>
  </xdr:twoCellAnchor>
  <xdr:twoCellAnchor editAs="oneCell">
    <xdr:from>
      <xdr:col>7</xdr:col>
      <xdr:colOff>594995</xdr:colOff>
      <xdr:row>9</xdr:row>
      <xdr:rowOff>379730</xdr:rowOff>
    </xdr:from>
    <xdr:to>
      <xdr:col>7</xdr:col>
      <xdr:colOff>872490</xdr:colOff>
      <xdr:row>11</xdr:row>
      <xdr:rowOff>61595</xdr:rowOff>
    </xdr:to>
    <xdr:sp>
      <xdr:nvSpPr>
        <xdr:cNvPr id="2411" name="AutoShape 106" descr="u=3327118725,3352234642&amp;fm=214&amp;gp=0"/>
        <xdr:cNvSpPr>
          <a:spLocks noChangeAspect="1"/>
        </xdr:cNvSpPr>
      </xdr:nvSpPr>
      <xdr:spPr>
        <a:xfrm>
          <a:off x="9519285" y="12285980"/>
          <a:ext cx="277495" cy="2978150"/>
        </a:xfrm>
        <a:prstGeom prst="rect">
          <a:avLst/>
        </a:prstGeom>
        <a:noFill/>
        <a:ln w="9525">
          <a:noFill/>
        </a:ln>
      </xdr:spPr>
    </xdr:sp>
    <xdr:clientData/>
  </xdr:twoCellAnchor>
  <xdr:twoCellAnchor editAs="oneCell">
    <xdr:from>
      <xdr:col>7</xdr:col>
      <xdr:colOff>594995</xdr:colOff>
      <xdr:row>10</xdr:row>
      <xdr:rowOff>292100</xdr:rowOff>
    </xdr:from>
    <xdr:to>
      <xdr:col>7</xdr:col>
      <xdr:colOff>872490</xdr:colOff>
      <xdr:row>11</xdr:row>
      <xdr:rowOff>1313815</xdr:rowOff>
    </xdr:to>
    <xdr:sp>
      <xdr:nvSpPr>
        <xdr:cNvPr id="2412" name="AutoShape 106" descr="u=3327118725,3352234642&amp;fm=214&amp;gp=0"/>
        <xdr:cNvSpPr>
          <a:spLocks noChangeAspect="1"/>
        </xdr:cNvSpPr>
      </xdr:nvSpPr>
      <xdr:spPr>
        <a:xfrm>
          <a:off x="9519285" y="13722350"/>
          <a:ext cx="277495" cy="2794000"/>
        </a:xfrm>
        <a:prstGeom prst="rect">
          <a:avLst/>
        </a:prstGeom>
        <a:noFill/>
        <a:ln w="9525">
          <a:noFill/>
        </a:ln>
      </xdr:spPr>
    </xdr:sp>
    <xdr:clientData/>
  </xdr:twoCellAnchor>
  <xdr:twoCellAnchor editAs="oneCell">
    <xdr:from>
      <xdr:col>7</xdr:col>
      <xdr:colOff>594995</xdr:colOff>
      <xdr:row>16</xdr:row>
      <xdr:rowOff>379730</xdr:rowOff>
    </xdr:from>
    <xdr:to>
      <xdr:col>7</xdr:col>
      <xdr:colOff>872490</xdr:colOff>
      <xdr:row>17</xdr:row>
      <xdr:rowOff>1565275</xdr:rowOff>
    </xdr:to>
    <xdr:sp>
      <xdr:nvSpPr>
        <xdr:cNvPr id="2413" name="AutoShape 106" descr="u=3327118725,3352234642&amp;fm=214&amp;gp=0"/>
        <xdr:cNvSpPr>
          <a:spLocks noChangeAspect="1"/>
        </xdr:cNvSpPr>
      </xdr:nvSpPr>
      <xdr:spPr>
        <a:xfrm>
          <a:off x="9519285" y="25088850"/>
          <a:ext cx="277495" cy="2906395"/>
        </a:xfrm>
        <a:prstGeom prst="rect">
          <a:avLst/>
        </a:prstGeom>
        <a:noFill/>
        <a:ln w="9525">
          <a:noFill/>
        </a:ln>
      </xdr:spPr>
    </xdr:sp>
    <xdr:clientData/>
  </xdr:twoCellAnchor>
  <xdr:twoCellAnchor editAs="oneCell">
    <xdr:from>
      <xdr:col>7</xdr:col>
      <xdr:colOff>594995</xdr:colOff>
      <xdr:row>17</xdr:row>
      <xdr:rowOff>382905</xdr:rowOff>
    </xdr:from>
    <xdr:to>
      <xdr:col>7</xdr:col>
      <xdr:colOff>872490</xdr:colOff>
      <xdr:row>18</xdr:row>
      <xdr:rowOff>285115</xdr:rowOff>
    </xdr:to>
    <xdr:sp>
      <xdr:nvSpPr>
        <xdr:cNvPr id="2414" name="AutoShape 106" descr="u=3327118725,3352234642&amp;fm=214&amp;gp=0"/>
        <xdr:cNvSpPr>
          <a:spLocks noChangeAspect="1"/>
        </xdr:cNvSpPr>
      </xdr:nvSpPr>
      <xdr:spPr>
        <a:xfrm>
          <a:off x="9519285" y="26812875"/>
          <a:ext cx="277495" cy="282321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657860</xdr:rowOff>
    </xdr:to>
    <xdr:sp>
      <xdr:nvSpPr>
        <xdr:cNvPr id="2415" name="AutoShape 106" descr="u=3327118725,3352234642&amp;fm=214&amp;gp=0"/>
        <xdr:cNvSpPr>
          <a:spLocks noChangeAspect="1"/>
        </xdr:cNvSpPr>
      </xdr:nvSpPr>
      <xdr:spPr>
        <a:xfrm>
          <a:off x="9519285" y="0"/>
          <a:ext cx="277495" cy="208026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659765</xdr:rowOff>
    </xdr:to>
    <xdr:sp>
      <xdr:nvSpPr>
        <xdr:cNvPr id="2416" name="AutoShape 106" descr="u=3327118725,3352234642&amp;fm=214&amp;gp=0"/>
        <xdr:cNvSpPr>
          <a:spLocks noChangeAspect="1"/>
        </xdr:cNvSpPr>
      </xdr:nvSpPr>
      <xdr:spPr>
        <a:xfrm>
          <a:off x="9519285" y="0"/>
          <a:ext cx="277495" cy="208216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782955</xdr:rowOff>
    </xdr:to>
    <xdr:sp>
      <xdr:nvSpPr>
        <xdr:cNvPr id="2417" name="AutoShape 106" descr="u=3327118725,3352234642&amp;fm=214&amp;gp=0"/>
        <xdr:cNvSpPr>
          <a:spLocks noChangeAspect="1"/>
        </xdr:cNvSpPr>
      </xdr:nvSpPr>
      <xdr:spPr>
        <a:xfrm>
          <a:off x="9519285" y="0"/>
          <a:ext cx="277495" cy="2205355"/>
        </a:xfrm>
        <a:prstGeom prst="rect">
          <a:avLst/>
        </a:prstGeom>
        <a:noFill/>
        <a:ln w="9525">
          <a:noFill/>
        </a:ln>
      </xdr:spPr>
    </xdr:sp>
    <xdr:clientData/>
  </xdr:twoCellAnchor>
  <xdr:twoCellAnchor editAs="oneCell">
    <xdr:from>
      <xdr:col>7</xdr:col>
      <xdr:colOff>594995</xdr:colOff>
      <xdr:row>14</xdr:row>
      <xdr:rowOff>292100</xdr:rowOff>
    </xdr:from>
    <xdr:to>
      <xdr:col>7</xdr:col>
      <xdr:colOff>872490</xdr:colOff>
      <xdr:row>15</xdr:row>
      <xdr:rowOff>1335405</xdr:rowOff>
    </xdr:to>
    <xdr:sp>
      <xdr:nvSpPr>
        <xdr:cNvPr id="2418" name="AutoShape 106" descr="u=3327118725,3352234642&amp;fm=214&amp;gp=0"/>
        <xdr:cNvSpPr>
          <a:spLocks noChangeAspect="1"/>
        </xdr:cNvSpPr>
      </xdr:nvSpPr>
      <xdr:spPr>
        <a:xfrm>
          <a:off x="9519285" y="20721320"/>
          <a:ext cx="277495" cy="2719705"/>
        </a:xfrm>
        <a:prstGeom prst="rect">
          <a:avLst/>
        </a:prstGeom>
        <a:noFill/>
        <a:ln w="9525">
          <a:noFill/>
        </a:ln>
      </xdr:spPr>
    </xdr:sp>
    <xdr:clientData/>
  </xdr:twoCellAnchor>
  <xdr:twoCellAnchor editAs="oneCell">
    <xdr:from>
      <xdr:col>7</xdr:col>
      <xdr:colOff>594995</xdr:colOff>
      <xdr:row>14</xdr:row>
      <xdr:rowOff>266700</xdr:rowOff>
    </xdr:from>
    <xdr:to>
      <xdr:col>7</xdr:col>
      <xdr:colOff>872490</xdr:colOff>
      <xdr:row>15</xdr:row>
      <xdr:rowOff>1221740</xdr:rowOff>
    </xdr:to>
    <xdr:sp>
      <xdr:nvSpPr>
        <xdr:cNvPr id="2419" name="AutoShape 106" descr="u=3327118725,3352234642&amp;fm=214&amp;gp=0"/>
        <xdr:cNvSpPr>
          <a:spLocks noChangeAspect="1"/>
        </xdr:cNvSpPr>
      </xdr:nvSpPr>
      <xdr:spPr>
        <a:xfrm>
          <a:off x="9519285" y="20695920"/>
          <a:ext cx="277495" cy="2631440"/>
        </a:xfrm>
        <a:prstGeom prst="rect">
          <a:avLst/>
        </a:prstGeom>
        <a:noFill/>
        <a:ln w="9525">
          <a:noFill/>
        </a:ln>
      </xdr:spPr>
    </xdr:sp>
    <xdr:clientData/>
  </xdr:twoCellAnchor>
  <xdr:twoCellAnchor editAs="oneCell">
    <xdr:from>
      <xdr:col>7</xdr:col>
      <xdr:colOff>594995</xdr:colOff>
      <xdr:row>14</xdr:row>
      <xdr:rowOff>266700</xdr:rowOff>
    </xdr:from>
    <xdr:to>
      <xdr:col>7</xdr:col>
      <xdr:colOff>872490</xdr:colOff>
      <xdr:row>15</xdr:row>
      <xdr:rowOff>1221740</xdr:rowOff>
    </xdr:to>
    <xdr:sp>
      <xdr:nvSpPr>
        <xdr:cNvPr id="2420" name="AutoShape 106" descr="u=3327118725,3352234642&amp;fm=214&amp;gp=0"/>
        <xdr:cNvSpPr>
          <a:spLocks noChangeAspect="1"/>
        </xdr:cNvSpPr>
      </xdr:nvSpPr>
      <xdr:spPr>
        <a:xfrm>
          <a:off x="9519285" y="20695920"/>
          <a:ext cx="277495" cy="2631440"/>
        </a:xfrm>
        <a:prstGeom prst="rect">
          <a:avLst/>
        </a:prstGeom>
        <a:noFill/>
        <a:ln w="9525">
          <a:noFill/>
        </a:ln>
      </xdr:spPr>
    </xdr:sp>
    <xdr:clientData/>
  </xdr:twoCellAnchor>
  <xdr:twoCellAnchor editAs="oneCell">
    <xdr:from>
      <xdr:col>7</xdr:col>
      <xdr:colOff>594995</xdr:colOff>
      <xdr:row>10</xdr:row>
      <xdr:rowOff>182880</xdr:rowOff>
    </xdr:from>
    <xdr:to>
      <xdr:col>7</xdr:col>
      <xdr:colOff>872490</xdr:colOff>
      <xdr:row>11</xdr:row>
      <xdr:rowOff>859790</xdr:rowOff>
    </xdr:to>
    <xdr:sp>
      <xdr:nvSpPr>
        <xdr:cNvPr id="2421" name="AutoShape 106" descr="u=3327118725,3352234642&amp;fm=214&amp;gp=0"/>
        <xdr:cNvSpPr>
          <a:spLocks noChangeAspect="1"/>
        </xdr:cNvSpPr>
      </xdr:nvSpPr>
      <xdr:spPr>
        <a:xfrm>
          <a:off x="9519285" y="13613130"/>
          <a:ext cx="277495" cy="2449195"/>
        </a:xfrm>
        <a:prstGeom prst="rect">
          <a:avLst/>
        </a:prstGeom>
        <a:noFill/>
        <a:ln w="9525">
          <a:noFill/>
        </a:ln>
      </xdr:spPr>
    </xdr:sp>
    <xdr:clientData/>
  </xdr:twoCellAnchor>
  <xdr:twoCellAnchor editAs="oneCell">
    <xdr:from>
      <xdr:col>7</xdr:col>
      <xdr:colOff>594995</xdr:colOff>
      <xdr:row>20</xdr:row>
      <xdr:rowOff>268605</xdr:rowOff>
    </xdr:from>
    <xdr:to>
      <xdr:col>7</xdr:col>
      <xdr:colOff>872490</xdr:colOff>
      <xdr:row>22</xdr:row>
      <xdr:rowOff>816610</xdr:rowOff>
    </xdr:to>
    <xdr:sp>
      <xdr:nvSpPr>
        <xdr:cNvPr id="2422" name="AutoShape 106" descr="u=3327118725,3352234642&amp;fm=214&amp;gp=0"/>
        <xdr:cNvSpPr>
          <a:spLocks noChangeAspect="1"/>
        </xdr:cNvSpPr>
      </xdr:nvSpPr>
      <xdr:spPr>
        <a:xfrm>
          <a:off x="9519285" y="33302575"/>
          <a:ext cx="277495" cy="2790190"/>
        </a:xfrm>
        <a:prstGeom prst="rect">
          <a:avLst/>
        </a:prstGeom>
        <a:noFill/>
        <a:ln w="9525">
          <a:noFill/>
        </a:ln>
      </xdr:spPr>
    </xdr:sp>
    <xdr:clientData/>
  </xdr:twoCellAnchor>
  <xdr:twoCellAnchor editAs="oneCell">
    <xdr:from>
      <xdr:col>7</xdr:col>
      <xdr:colOff>594995</xdr:colOff>
      <xdr:row>7</xdr:row>
      <xdr:rowOff>266700</xdr:rowOff>
    </xdr:from>
    <xdr:to>
      <xdr:col>7</xdr:col>
      <xdr:colOff>872490</xdr:colOff>
      <xdr:row>7</xdr:row>
      <xdr:rowOff>2629535</xdr:rowOff>
    </xdr:to>
    <xdr:sp>
      <xdr:nvSpPr>
        <xdr:cNvPr id="2423" name="AutoShape 106" descr="u=3327118725,3352234642&amp;fm=214&amp;gp=0"/>
        <xdr:cNvSpPr>
          <a:spLocks noChangeAspect="1"/>
        </xdr:cNvSpPr>
      </xdr:nvSpPr>
      <xdr:spPr>
        <a:xfrm>
          <a:off x="9519285" y="8578850"/>
          <a:ext cx="277495" cy="2362835"/>
        </a:xfrm>
        <a:prstGeom prst="rect">
          <a:avLst/>
        </a:prstGeom>
        <a:noFill/>
        <a:ln w="9525">
          <a:noFill/>
        </a:ln>
      </xdr:spPr>
    </xdr:sp>
    <xdr:clientData/>
  </xdr:twoCellAnchor>
  <xdr:twoCellAnchor editAs="oneCell">
    <xdr:from>
      <xdr:col>7</xdr:col>
      <xdr:colOff>594995</xdr:colOff>
      <xdr:row>8</xdr:row>
      <xdr:rowOff>266065</xdr:rowOff>
    </xdr:from>
    <xdr:to>
      <xdr:col>7</xdr:col>
      <xdr:colOff>872490</xdr:colOff>
      <xdr:row>10</xdr:row>
      <xdr:rowOff>902335</xdr:rowOff>
    </xdr:to>
    <xdr:sp>
      <xdr:nvSpPr>
        <xdr:cNvPr id="2424" name="AutoShape 106" descr="u=3327118725,3352234642&amp;fm=214&amp;gp=0"/>
        <xdr:cNvSpPr>
          <a:spLocks noChangeAspect="1"/>
        </xdr:cNvSpPr>
      </xdr:nvSpPr>
      <xdr:spPr>
        <a:xfrm>
          <a:off x="9519285" y="11880215"/>
          <a:ext cx="277495" cy="2452370"/>
        </a:xfrm>
        <a:prstGeom prst="rect">
          <a:avLst/>
        </a:prstGeom>
        <a:noFill/>
        <a:ln w="9525">
          <a:noFill/>
        </a:ln>
      </xdr:spPr>
    </xdr:sp>
    <xdr:clientData/>
  </xdr:twoCellAnchor>
  <xdr:twoCellAnchor editAs="oneCell">
    <xdr:from>
      <xdr:col>7</xdr:col>
      <xdr:colOff>594995</xdr:colOff>
      <xdr:row>8</xdr:row>
      <xdr:rowOff>292100</xdr:rowOff>
    </xdr:from>
    <xdr:to>
      <xdr:col>7</xdr:col>
      <xdr:colOff>872490</xdr:colOff>
      <xdr:row>10</xdr:row>
      <xdr:rowOff>1743710</xdr:rowOff>
    </xdr:to>
    <xdr:sp>
      <xdr:nvSpPr>
        <xdr:cNvPr id="2425" name="AutoShape 106" descr="u=3327118725,3352234642&amp;fm=214&amp;gp=0"/>
        <xdr:cNvSpPr>
          <a:spLocks noChangeAspect="1"/>
        </xdr:cNvSpPr>
      </xdr:nvSpPr>
      <xdr:spPr>
        <a:xfrm>
          <a:off x="9519285" y="11906250"/>
          <a:ext cx="277495" cy="3267710"/>
        </a:xfrm>
        <a:prstGeom prst="rect">
          <a:avLst/>
        </a:prstGeom>
        <a:noFill/>
        <a:ln w="9525">
          <a:noFill/>
        </a:ln>
      </xdr:spPr>
    </xdr:sp>
    <xdr:clientData/>
  </xdr:twoCellAnchor>
  <xdr:twoCellAnchor editAs="oneCell">
    <xdr:from>
      <xdr:col>7</xdr:col>
      <xdr:colOff>594995</xdr:colOff>
      <xdr:row>20</xdr:row>
      <xdr:rowOff>304800</xdr:rowOff>
    </xdr:from>
    <xdr:to>
      <xdr:col>7</xdr:col>
      <xdr:colOff>872490</xdr:colOff>
      <xdr:row>22</xdr:row>
      <xdr:rowOff>1107440</xdr:rowOff>
    </xdr:to>
    <xdr:sp>
      <xdr:nvSpPr>
        <xdr:cNvPr id="2426" name="AutoShape 106" descr="u=3327118725,3352234642&amp;fm=214&amp;gp=0"/>
        <xdr:cNvSpPr>
          <a:spLocks noChangeAspect="1"/>
        </xdr:cNvSpPr>
      </xdr:nvSpPr>
      <xdr:spPr>
        <a:xfrm>
          <a:off x="9519285" y="33338770"/>
          <a:ext cx="277495" cy="3044825"/>
        </a:xfrm>
        <a:prstGeom prst="rect">
          <a:avLst/>
        </a:prstGeom>
        <a:noFill/>
        <a:ln w="9525">
          <a:noFill/>
        </a:ln>
      </xdr:spPr>
    </xdr:sp>
    <xdr:clientData/>
  </xdr:twoCellAnchor>
  <xdr:twoCellAnchor editAs="oneCell">
    <xdr:from>
      <xdr:col>7</xdr:col>
      <xdr:colOff>594995</xdr:colOff>
      <xdr:row>21</xdr:row>
      <xdr:rowOff>267335</xdr:rowOff>
    </xdr:from>
    <xdr:to>
      <xdr:col>7</xdr:col>
      <xdr:colOff>872490</xdr:colOff>
      <xdr:row>22</xdr:row>
      <xdr:rowOff>1019810</xdr:rowOff>
    </xdr:to>
    <xdr:sp>
      <xdr:nvSpPr>
        <xdr:cNvPr id="2427" name="AutoShape 106" descr="u=3327118725,3352234642&amp;fm=214&amp;gp=0"/>
        <xdr:cNvSpPr>
          <a:spLocks noChangeAspect="1"/>
        </xdr:cNvSpPr>
      </xdr:nvSpPr>
      <xdr:spPr>
        <a:xfrm>
          <a:off x="9519285" y="33771205"/>
          <a:ext cx="277495" cy="2524760"/>
        </a:xfrm>
        <a:prstGeom prst="rect">
          <a:avLst/>
        </a:prstGeom>
        <a:noFill/>
        <a:ln w="9525">
          <a:noFill/>
        </a:ln>
      </xdr:spPr>
    </xdr:sp>
    <xdr:clientData/>
  </xdr:twoCellAnchor>
  <xdr:twoCellAnchor editAs="oneCell">
    <xdr:from>
      <xdr:col>7</xdr:col>
      <xdr:colOff>594995</xdr:colOff>
      <xdr:row>21</xdr:row>
      <xdr:rowOff>382905</xdr:rowOff>
    </xdr:from>
    <xdr:to>
      <xdr:col>7</xdr:col>
      <xdr:colOff>872490</xdr:colOff>
      <xdr:row>23</xdr:row>
      <xdr:rowOff>284480</xdr:rowOff>
    </xdr:to>
    <xdr:sp>
      <xdr:nvSpPr>
        <xdr:cNvPr id="2428" name="AutoShape 106" descr="u=3327118725,3352234642&amp;fm=214&amp;gp=0"/>
        <xdr:cNvSpPr>
          <a:spLocks noChangeAspect="1"/>
        </xdr:cNvSpPr>
      </xdr:nvSpPr>
      <xdr:spPr>
        <a:xfrm>
          <a:off x="9519285" y="33886775"/>
          <a:ext cx="277495" cy="3446145"/>
        </a:xfrm>
        <a:prstGeom prst="rect">
          <a:avLst/>
        </a:prstGeom>
        <a:noFill/>
        <a:ln w="9525">
          <a:noFill/>
        </a:ln>
      </xdr:spPr>
    </xdr:sp>
    <xdr:clientData/>
  </xdr:twoCellAnchor>
  <xdr:twoCellAnchor editAs="oneCell">
    <xdr:from>
      <xdr:col>7</xdr:col>
      <xdr:colOff>594995</xdr:colOff>
      <xdr:row>2</xdr:row>
      <xdr:rowOff>268605</xdr:rowOff>
    </xdr:from>
    <xdr:to>
      <xdr:col>7</xdr:col>
      <xdr:colOff>872490</xdr:colOff>
      <xdr:row>4</xdr:row>
      <xdr:rowOff>892175</xdr:rowOff>
    </xdr:to>
    <xdr:sp>
      <xdr:nvSpPr>
        <xdr:cNvPr id="2429" name="AutoShape 106" descr="u=3327118725,3352234642&amp;fm=214&amp;gp=0"/>
        <xdr:cNvSpPr>
          <a:spLocks noChangeAspect="1"/>
        </xdr:cNvSpPr>
      </xdr:nvSpPr>
      <xdr:spPr>
        <a:xfrm>
          <a:off x="9519285" y="1398905"/>
          <a:ext cx="277495" cy="2636520"/>
        </a:xfrm>
        <a:prstGeom prst="rect">
          <a:avLst/>
        </a:prstGeom>
        <a:noFill/>
        <a:ln w="9525">
          <a:noFill/>
        </a:ln>
      </xdr:spPr>
    </xdr:sp>
    <xdr:clientData/>
  </xdr:twoCellAnchor>
  <xdr:twoCellAnchor editAs="oneCell">
    <xdr:from>
      <xdr:col>7</xdr:col>
      <xdr:colOff>594995</xdr:colOff>
      <xdr:row>5</xdr:row>
      <xdr:rowOff>267970</xdr:rowOff>
    </xdr:from>
    <xdr:to>
      <xdr:col>7</xdr:col>
      <xdr:colOff>872490</xdr:colOff>
      <xdr:row>7</xdr:row>
      <xdr:rowOff>1005205</xdr:rowOff>
    </xdr:to>
    <xdr:sp>
      <xdr:nvSpPr>
        <xdr:cNvPr id="2430" name="AutoShape 106" descr="u=3327118725,3352234642&amp;fm=214&amp;gp=0"/>
        <xdr:cNvSpPr>
          <a:spLocks noChangeAspect="1"/>
        </xdr:cNvSpPr>
      </xdr:nvSpPr>
      <xdr:spPr>
        <a:xfrm>
          <a:off x="9519285" y="6611620"/>
          <a:ext cx="277495" cy="2705735"/>
        </a:xfrm>
        <a:prstGeom prst="rect">
          <a:avLst/>
        </a:prstGeom>
        <a:noFill/>
        <a:ln w="9525">
          <a:noFill/>
        </a:ln>
      </xdr:spPr>
    </xdr:sp>
    <xdr:clientData/>
  </xdr:twoCellAnchor>
  <xdr:twoCellAnchor editAs="oneCell">
    <xdr:from>
      <xdr:col>7</xdr:col>
      <xdr:colOff>594995</xdr:colOff>
      <xdr:row>4</xdr:row>
      <xdr:rowOff>266700</xdr:rowOff>
    </xdr:from>
    <xdr:to>
      <xdr:col>7</xdr:col>
      <xdr:colOff>872490</xdr:colOff>
      <xdr:row>4</xdr:row>
      <xdr:rowOff>2738755</xdr:rowOff>
    </xdr:to>
    <xdr:sp>
      <xdr:nvSpPr>
        <xdr:cNvPr id="2431" name="AutoShape 106" descr="u=3327118725,3352234642&amp;fm=214&amp;gp=0"/>
        <xdr:cNvSpPr>
          <a:spLocks noChangeAspect="1"/>
        </xdr:cNvSpPr>
      </xdr:nvSpPr>
      <xdr:spPr>
        <a:xfrm>
          <a:off x="9519285" y="3409950"/>
          <a:ext cx="277495" cy="2472055"/>
        </a:xfrm>
        <a:prstGeom prst="rect">
          <a:avLst/>
        </a:prstGeom>
        <a:noFill/>
        <a:ln w="9525">
          <a:noFill/>
        </a:ln>
      </xdr:spPr>
    </xdr:sp>
    <xdr:clientData/>
  </xdr:twoCellAnchor>
  <xdr:twoCellAnchor editAs="oneCell">
    <xdr:from>
      <xdr:col>7</xdr:col>
      <xdr:colOff>594995</xdr:colOff>
      <xdr:row>54</xdr:row>
      <xdr:rowOff>182880</xdr:rowOff>
    </xdr:from>
    <xdr:to>
      <xdr:col>7</xdr:col>
      <xdr:colOff>872490</xdr:colOff>
      <xdr:row>55</xdr:row>
      <xdr:rowOff>619760</xdr:rowOff>
    </xdr:to>
    <xdr:sp>
      <xdr:nvSpPr>
        <xdr:cNvPr id="2432" name="AutoShape 106" descr="u=3327118725,3352234642&amp;fm=214&amp;gp=0"/>
        <xdr:cNvSpPr>
          <a:spLocks noChangeAspect="1"/>
        </xdr:cNvSpPr>
      </xdr:nvSpPr>
      <xdr:spPr>
        <a:xfrm>
          <a:off x="9519285" y="82225515"/>
          <a:ext cx="277495" cy="2209165"/>
        </a:xfrm>
        <a:prstGeom prst="rect">
          <a:avLst/>
        </a:prstGeom>
        <a:noFill/>
        <a:ln w="9525">
          <a:noFill/>
        </a:ln>
      </xdr:spPr>
    </xdr:sp>
    <xdr:clientData/>
  </xdr:twoCellAnchor>
  <xdr:twoCellAnchor editAs="oneCell">
    <xdr:from>
      <xdr:col>7</xdr:col>
      <xdr:colOff>594995</xdr:colOff>
      <xdr:row>54</xdr:row>
      <xdr:rowOff>182880</xdr:rowOff>
    </xdr:from>
    <xdr:to>
      <xdr:col>7</xdr:col>
      <xdr:colOff>872490</xdr:colOff>
      <xdr:row>55</xdr:row>
      <xdr:rowOff>607695</xdr:rowOff>
    </xdr:to>
    <xdr:sp>
      <xdr:nvSpPr>
        <xdr:cNvPr id="2433" name="AutoShape 106" descr="u=3327118725,3352234642&amp;fm=214&amp;gp=0"/>
        <xdr:cNvSpPr>
          <a:spLocks noChangeAspect="1"/>
        </xdr:cNvSpPr>
      </xdr:nvSpPr>
      <xdr:spPr>
        <a:xfrm>
          <a:off x="9519285" y="82225515"/>
          <a:ext cx="277495" cy="2197100"/>
        </a:xfrm>
        <a:prstGeom prst="rect">
          <a:avLst/>
        </a:prstGeom>
        <a:noFill/>
        <a:ln w="9525">
          <a:noFill/>
        </a:ln>
      </xdr:spPr>
    </xdr:sp>
    <xdr:clientData/>
  </xdr:twoCellAnchor>
  <xdr:twoCellAnchor editAs="oneCell">
    <xdr:from>
      <xdr:col>7</xdr:col>
      <xdr:colOff>594995</xdr:colOff>
      <xdr:row>54</xdr:row>
      <xdr:rowOff>182880</xdr:rowOff>
    </xdr:from>
    <xdr:to>
      <xdr:col>7</xdr:col>
      <xdr:colOff>872490</xdr:colOff>
      <xdr:row>55</xdr:row>
      <xdr:rowOff>607695</xdr:rowOff>
    </xdr:to>
    <xdr:sp>
      <xdr:nvSpPr>
        <xdr:cNvPr id="2434" name="AutoShape 106" descr="u=3327118725,3352234642&amp;fm=214&amp;gp=0"/>
        <xdr:cNvSpPr>
          <a:spLocks noChangeAspect="1"/>
        </xdr:cNvSpPr>
      </xdr:nvSpPr>
      <xdr:spPr>
        <a:xfrm>
          <a:off x="9519285" y="82225515"/>
          <a:ext cx="277495" cy="2197100"/>
        </a:xfrm>
        <a:prstGeom prst="rect">
          <a:avLst/>
        </a:prstGeom>
        <a:noFill/>
        <a:ln w="9525">
          <a:noFill/>
        </a:ln>
      </xdr:spPr>
    </xdr:sp>
    <xdr:clientData/>
  </xdr:twoCellAnchor>
  <xdr:twoCellAnchor editAs="oneCell">
    <xdr:from>
      <xdr:col>7</xdr:col>
      <xdr:colOff>594995</xdr:colOff>
      <xdr:row>72</xdr:row>
      <xdr:rowOff>266700</xdr:rowOff>
    </xdr:from>
    <xdr:to>
      <xdr:col>7</xdr:col>
      <xdr:colOff>872490</xdr:colOff>
      <xdr:row>73</xdr:row>
      <xdr:rowOff>1623695</xdr:rowOff>
    </xdr:to>
    <xdr:sp>
      <xdr:nvSpPr>
        <xdr:cNvPr id="2435" name="AutoShape 106" descr="u=3327118725,3352234642&amp;fm=214&amp;gp=0"/>
        <xdr:cNvSpPr>
          <a:spLocks noChangeAspect="1"/>
        </xdr:cNvSpPr>
      </xdr:nvSpPr>
      <xdr:spPr>
        <a:xfrm>
          <a:off x="9519285" y="108114465"/>
          <a:ext cx="277495" cy="2449195"/>
        </a:xfrm>
        <a:prstGeom prst="rect">
          <a:avLst/>
        </a:prstGeom>
        <a:noFill/>
        <a:ln w="9525">
          <a:noFill/>
        </a:ln>
      </xdr:spPr>
    </xdr:sp>
    <xdr:clientData/>
  </xdr:twoCellAnchor>
  <xdr:twoCellAnchor editAs="oneCell">
    <xdr:from>
      <xdr:col>7</xdr:col>
      <xdr:colOff>594995</xdr:colOff>
      <xdr:row>60</xdr:row>
      <xdr:rowOff>268605</xdr:rowOff>
    </xdr:from>
    <xdr:to>
      <xdr:col>7</xdr:col>
      <xdr:colOff>872490</xdr:colOff>
      <xdr:row>64</xdr:row>
      <xdr:rowOff>288290</xdr:rowOff>
    </xdr:to>
    <xdr:sp>
      <xdr:nvSpPr>
        <xdr:cNvPr id="2436" name="AutoShape 106" descr="u=3327118725,3352234642&amp;fm=214&amp;gp=0"/>
        <xdr:cNvSpPr>
          <a:spLocks noChangeAspect="1"/>
        </xdr:cNvSpPr>
      </xdr:nvSpPr>
      <xdr:spPr>
        <a:xfrm>
          <a:off x="9519285" y="93400880"/>
          <a:ext cx="277495" cy="2458720"/>
        </a:xfrm>
        <a:prstGeom prst="rect">
          <a:avLst/>
        </a:prstGeom>
        <a:noFill/>
        <a:ln w="9525">
          <a:noFill/>
        </a:ln>
      </xdr:spPr>
    </xdr:sp>
    <xdr:clientData/>
  </xdr:twoCellAnchor>
  <xdr:twoCellAnchor editAs="oneCell">
    <xdr:from>
      <xdr:col>7</xdr:col>
      <xdr:colOff>594995</xdr:colOff>
      <xdr:row>47</xdr:row>
      <xdr:rowOff>266700</xdr:rowOff>
    </xdr:from>
    <xdr:to>
      <xdr:col>7</xdr:col>
      <xdr:colOff>872490</xdr:colOff>
      <xdr:row>48</xdr:row>
      <xdr:rowOff>1348105</xdr:rowOff>
    </xdr:to>
    <xdr:sp>
      <xdr:nvSpPr>
        <xdr:cNvPr id="2437" name="AutoShape 106" descr="u=3327118725,3352234642&amp;fm=214&amp;gp=0"/>
        <xdr:cNvSpPr>
          <a:spLocks noChangeAspect="1"/>
        </xdr:cNvSpPr>
      </xdr:nvSpPr>
      <xdr:spPr>
        <a:xfrm>
          <a:off x="9519285" y="70738365"/>
          <a:ext cx="277495" cy="2516505"/>
        </a:xfrm>
        <a:prstGeom prst="rect">
          <a:avLst/>
        </a:prstGeom>
        <a:noFill/>
        <a:ln w="9525">
          <a:noFill/>
        </a:ln>
      </xdr:spPr>
    </xdr:sp>
    <xdr:clientData/>
  </xdr:twoCellAnchor>
  <xdr:twoCellAnchor editAs="oneCell">
    <xdr:from>
      <xdr:col>7</xdr:col>
      <xdr:colOff>594995</xdr:colOff>
      <xdr:row>48</xdr:row>
      <xdr:rowOff>377825</xdr:rowOff>
    </xdr:from>
    <xdr:to>
      <xdr:col>7</xdr:col>
      <xdr:colOff>872490</xdr:colOff>
      <xdr:row>50</xdr:row>
      <xdr:rowOff>55245</xdr:rowOff>
    </xdr:to>
    <xdr:sp>
      <xdr:nvSpPr>
        <xdr:cNvPr id="2438" name="AutoShape 106" descr="u=3327118725,3352234642&amp;fm=214&amp;gp=0"/>
        <xdr:cNvSpPr>
          <a:spLocks noChangeAspect="1"/>
        </xdr:cNvSpPr>
      </xdr:nvSpPr>
      <xdr:spPr>
        <a:xfrm>
          <a:off x="9519285" y="72284590"/>
          <a:ext cx="277495" cy="2808605"/>
        </a:xfrm>
        <a:prstGeom prst="rect">
          <a:avLst/>
        </a:prstGeom>
        <a:noFill/>
        <a:ln w="9525">
          <a:noFill/>
        </a:ln>
      </xdr:spPr>
    </xdr:sp>
    <xdr:clientData/>
  </xdr:twoCellAnchor>
  <xdr:twoCellAnchor editAs="oneCell">
    <xdr:from>
      <xdr:col>7</xdr:col>
      <xdr:colOff>594995</xdr:colOff>
      <xdr:row>60</xdr:row>
      <xdr:rowOff>304800</xdr:rowOff>
    </xdr:from>
    <xdr:to>
      <xdr:col>7</xdr:col>
      <xdr:colOff>872490</xdr:colOff>
      <xdr:row>65</xdr:row>
      <xdr:rowOff>286385</xdr:rowOff>
    </xdr:to>
    <xdr:sp>
      <xdr:nvSpPr>
        <xdr:cNvPr id="2439" name="AutoShape 106" descr="u=3327118725,3352234642&amp;fm=214&amp;gp=0"/>
        <xdr:cNvSpPr>
          <a:spLocks noChangeAspect="1"/>
        </xdr:cNvSpPr>
      </xdr:nvSpPr>
      <xdr:spPr>
        <a:xfrm>
          <a:off x="9519285" y="93437075"/>
          <a:ext cx="277495" cy="2712720"/>
        </a:xfrm>
        <a:prstGeom prst="rect">
          <a:avLst/>
        </a:prstGeom>
        <a:noFill/>
        <a:ln w="9525">
          <a:noFill/>
        </a:ln>
      </xdr:spPr>
    </xdr:sp>
    <xdr:clientData/>
  </xdr:twoCellAnchor>
  <xdr:twoCellAnchor editAs="oneCell">
    <xdr:from>
      <xdr:col>7</xdr:col>
      <xdr:colOff>594995</xdr:colOff>
      <xdr:row>61</xdr:row>
      <xdr:rowOff>182880</xdr:rowOff>
    </xdr:from>
    <xdr:to>
      <xdr:col>7</xdr:col>
      <xdr:colOff>872490</xdr:colOff>
      <xdr:row>66</xdr:row>
      <xdr:rowOff>127635</xdr:rowOff>
    </xdr:to>
    <xdr:sp>
      <xdr:nvSpPr>
        <xdr:cNvPr id="2440" name="AutoShape 106" descr="u=3327118725,3352234642&amp;fm=214&amp;gp=0"/>
        <xdr:cNvSpPr>
          <a:spLocks noChangeAspect="1"/>
        </xdr:cNvSpPr>
      </xdr:nvSpPr>
      <xdr:spPr>
        <a:xfrm>
          <a:off x="9519285" y="95087440"/>
          <a:ext cx="277495" cy="2675890"/>
        </a:xfrm>
        <a:prstGeom prst="rect">
          <a:avLst/>
        </a:prstGeom>
        <a:noFill/>
        <a:ln w="9525">
          <a:noFill/>
        </a:ln>
      </xdr:spPr>
    </xdr:sp>
    <xdr:clientData/>
  </xdr:twoCellAnchor>
  <xdr:twoCellAnchor editAs="oneCell">
    <xdr:from>
      <xdr:col>7</xdr:col>
      <xdr:colOff>594995</xdr:colOff>
      <xdr:row>66</xdr:row>
      <xdr:rowOff>379730</xdr:rowOff>
    </xdr:from>
    <xdr:to>
      <xdr:col>7</xdr:col>
      <xdr:colOff>872490</xdr:colOff>
      <xdr:row>68</xdr:row>
      <xdr:rowOff>393700</xdr:rowOff>
    </xdr:to>
    <xdr:sp>
      <xdr:nvSpPr>
        <xdr:cNvPr id="2441" name="AutoShape 106" descr="u=3327118725,3352234642&amp;fm=214&amp;gp=0"/>
        <xdr:cNvSpPr>
          <a:spLocks noChangeAspect="1"/>
        </xdr:cNvSpPr>
      </xdr:nvSpPr>
      <xdr:spPr>
        <a:xfrm>
          <a:off x="9519285" y="98015425"/>
          <a:ext cx="277495" cy="2897505"/>
        </a:xfrm>
        <a:prstGeom prst="rect">
          <a:avLst/>
        </a:prstGeom>
        <a:noFill/>
        <a:ln w="9525">
          <a:noFill/>
        </a:ln>
      </xdr:spPr>
    </xdr:sp>
    <xdr:clientData/>
  </xdr:twoCellAnchor>
  <xdr:twoCellAnchor editAs="oneCell">
    <xdr:from>
      <xdr:col>7</xdr:col>
      <xdr:colOff>594995</xdr:colOff>
      <xdr:row>67</xdr:row>
      <xdr:rowOff>384810</xdr:rowOff>
    </xdr:from>
    <xdr:to>
      <xdr:col>7</xdr:col>
      <xdr:colOff>872490</xdr:colOff>
      <xdr:row>68</xdr:row>
      <xdr:rowOff>1505585</xdr:rowOff>
    </xdr:to>
    <xdr:sp>
      <xdr:nvSpPr>
        <xdr:cNvPr id="2442" name="AutoShape 106" descr="u=3327118725,3352234642&amp;fm=214&amp;gp=0"/>
        <xdr:cNvSpPr>
          <a:spLocks noChangeAspect="1"/>
        </xdr:cNvSpPr>
      </xdr:nvSpPr>
      <xdr:spPr>
        <a:xfrm>
          <a:off x="9519285" y="99131755"/>
          <a:ext cx="277495" cy="2893060"/>
        </a:xfrm>
        <a:prstGeom prst="rect">
          <a:avLst/>
        </a:prstGeom>
        <a:noFill/>
        <a:ln w="9525">
          <a:noFill/>
        </a:ln>
      </xdr:spPr>
    </xdr:sp>
    <xdr:clientData/>
  </xdr:twoCellAnchor>
  <xdr:twoCellAnchor editAs="oneCell">
    <xdr:from>
      <xdr:col>7</xdr:col>
      <xdr:colOff>594995</xdr:colOff>
      <xdr:row>73</xdr:row>
      <xdr:rowOff>292100</xdr:rowOff>
    </xdr:from>
    <xdr:to>
      <xdr:col>7</xdr:col>
      <xdr:colOff>872490</xdr:colOff>
      <xdr:row>74</xdr:row>
      <xdr:rowOff>1269365</xdr:rowOff>
    </xdr:to>
    <xdr:sp>
      <xdr:nvSpPr>
        <xdr:cNvPr id="2443" name="AutoShape 106" descr="u=3327118725,3352234642&amp;fm=214&amp;gp=0"/>
        <xdr:cNvSpPr>
          <a:spLocks noChangeAspect="1"/>
        </xdr:cNvSpPr>
      </xdr:nvSpPr>
      <xdr:spPr>
        <a:xfrm>
          <a:off x="9519285" y="109232065"/>
          <a:ext cx="277495" cy="2749550"/>
        </a:xfrm>
        <a:prstGeom prst="rect">
          <a:avLst/>
        </a:prstGeom>
        <a:noFill/>
        <a:ln w="9525">
          <a:noFill/>
        </a:ln>
      </xdr:spPr>
    </xdr:sp>
    <xdr:clientData/>
  </xdr:twoCellAnchor>
  <xdr:twoCellAnchor editAs="oneCell">
    <xdr:from>
      <xdr:col>7</xdr:col>
      <xdr:colOff>594995</xdr:colOff>
      <xdr:row>74</xdr:row>
      <xdr:rowOff>382905</xdr:rowOff>
    </xdr:from>
    <xdr:to>
      <xdr:col>7</xdr:col>
      <xdr:colOff>872490</xdr:colOff>
      <xdr:row>76</xdr:row>
      <xdr:rowOff>1221105</xdr:rowOff>
    </xdr:to>
    <xdr:sp>
      <xdr:nvSpPr>
        <xdr:cNvPr id="2444" name="AutoShape 106" descr="u=3327118725,3352234642&amp;fm=214&amp;gp=0"/>
        <xdr:cNvSpPr>
          <a:spLocks noChangeAspect="1"/>
        </xdr:cNvSpPr>
      </xdr:nvSpPr>
      <xdr:spPr>
        <a:xfrm>
          <a:off x="9519285" y="111095155"/>
          <a:ext cx="277495" cy="2902585"/>
        </a:xfrm>
        <a:prstGeom prst="rect">
          <a:avLst/>
        </a:prstGeom>
        <a:noFill/>
        <a:ln w="9525">
          <a:noFill/>
        </a:ln>
      </xdr:spPr>
    </xdr:sp>
    <xdr:clientData/>
  </xdr:twoCellAnchor>
  <xdr:twoCellAnchor editAs="oneCell">
    <xdr:from>
      <xdr:col>7</xdr:col>
      <xdr:colOff>594995</xdr:colOff>
      <xdr:row>42</xdr:row>
      <xdr:rowOff>268605</xdr:rowOff>
    </xdr:from>
    <xdr:to>
      <xdr:col>7</xdr:col>
      <xdr:colOff>872490</xdr:colOff>
      <xdr:row>46</xdr:row>
      <xdr:rowOff>129857</xdr:rowOff>
    </xdr:to>
    <xdr:sp>
      <xdr:nvSpPr>
        <xdr:cNvPr id="2445" name="AutoShape 106" descr="u=3327118725,3352234642&amp;fm=214&amp;gp=0"/>
        <xdr:cNvSpPr>
          <a:spLocks noChangeAspect="1"/>
        </xdr:cNvSpPr>
      </xdr:nvSpPr>
      <xdr:spPr>
        <a:xfrm>
          <a:off x="9519285" y="66796285"/>
          <a:ext cx="277495" cy="2369820"/>
        </a:xfrm>
        <a:prstGeom prst="rect">
          <a:avLst/>
        </a:prstGeom>
        <a:noFill/>
        <a:ln w="9525">
          <a:noFill/>
        </a:ln>
      </xdr:spPr>
    </xdr:sp>
    <xdr:clientData/>
  </xdr:twoCellAnchor>
  <xdr:twoCellAnchor editAs="oneCell">
    <xdr:from>
      <xdr:col>7</xdr:col>
      <xdr:colOff>594995</xdr:colOff>
      <xdr:row>45</xdr:row>
      <xdr:rowOff>182880</xdr:rowOff>
    </xdr:from>
    <xdr:to>
      <xdr:col>7</xdr:col>
      <xdr:colOff>872490</xdr:colOff>
      <xdr:row>47</xdr:row>
      <xdr:rowOff>741680</xdr:rowOff>
    </xdr:to>
    <xdr:sp>
      <xdr:nvSpPr>
        <xdr:cNvPr id="2446" name="AutoShape 106" descr="u=3327118725,3352234642&amp;fm=214&amp;gp=0"/>
        <xdr:cNvSpPr>
          <a:spLocks noChangeAspect="1"/>
        </xdr:cNvSpPr>
      </xdr:nvSpPr>
      <xdr:spPr>
        <a:xfrm>
          <a:off x="9519285" y="68927345"/>
          <a:ext cx="277495" cy="2286000"/>
        </a:xfrm>
        <a:prstGeom prst="rect">
          <a:avLst/>
        </a:prstGeom>
        <a:noFill/>
        <a:ln w="9525">
          <a:noFill/>
        </a:ln>
      </xdr:spPr>
    </xdr:sp>
    <xdr:clientData/>
  </xdr:twoCellAnchor>
  <xdr:twoCellAnchor editAs="oneCell">
    <xdr:from>
      <xdr:col>7</xdr:col>
      <xdr:colOff>594995</xdr:colOff>
      <xdr:row>44</xdr:row>
      <xdr:rowOff>182880</xdr:rowOff>
    </xdr:from>
    <xdr:to>
      <xdr:col>7</xdr:col>
      <xdr:colOff>872490</xdr:colOff>
      <xdr:row>47</xdr:row>
      <xdr:rowOff>709930</xdr:rowOff>
    </xdr:to>
    <xdr:sp>
      <xdr:nvSpPr>
        <xdr:cNvPr id="2447" name="AutoShape 106" descr="u=3327118725,3352234642&amp;fm=214&amp;gp=0"/>
        <xdr:cNvSpPr>
          <a:spLocks noChangeAspect="1"/>
        </xdr:cNvSpPr>
      </xdr:nvSpPr>
      <xdr:spPr>
        <a:xfrm>
          <a:off x="9519285" y="68705095"/>
          <a:ext cx="277495" cy="2476500"/>
        </a:xfrm>
        <a:prstGeom prst="rect">
          <a:avLst/>
        </a:prstGeom>
        <a:noFill/>
        <a:ln w="9525">
          <a:noFill/>
        </a:ln>
      </xdr:spPr>
    </xdr:sp>
    <xdr:clientData/>
  </xdr:twoCellAnchor>
  <xdr:twoCellAnchor editAs="oneCell">
    <xdr:from>
      <xdr:col>7</xdr:col>
      <xdr:colOff>594995</xdr:colOff>
      <xdr:row>71</xdr:row>
      <xdr:rowOff>292100</xdr:rowOff>
    </xdr:from>
    <xdr:to>
      <xdr:col>7</xdr:col>
      <xdr:colOff>872490</xdr:colOff>
      <xdr:row>73</xdr:row>
      <xdr:rowOff>138430</xdr:rowOff>
    </xdr:to>
    <xdr:sp>
      <xdr:nvSpPr>
        <xdr:cNvPr id="2448" name="AutoShape 106" descr="u=3327118725,3352234642&amp;fm=214&amp;gp=0"/>
        <xdr:cNvSpPr>
          <a:spLocks noChangeAspect="1"/>
        </xdr:cNvSpPr>
      </xdr:nvSpPr>
      <xdr:spPr>
        <a:xfrm>
          <a:off x="9519285" y="106139615"/>
          <a:ext cx="277495" cy="2938780"/>
        </a:xfrm>
        <a:prstGeom prst="rect">
          <a:avLst/>
        </a:prstGeom>
        <a:noFill/>
        <a:ln w="9525">
          <a:noFill/>
        </a:ln>
      </xdr:spPr>
    </xdr:sp>
    <xdr:clientData/>
  </xdr:twoCellAnchor>
  <xdr:twoCellAnchor editAs="oneCell">
    <xdr:from>
      <xdr:col>7</xdr:col>
      <xdr:colOff>594995</xdr:colOff>
      <xdr:row>71</xdr:row>
      <xdr:rowOff>266700</xdr:rowOff>
    </xdr:from>
    <xdr:to>
      <xdr:col>7</xdr:col>
      <xdr:colOff>872490</xdr:colOff>
      <xdr:row>73</xdr:row>
      <xdr:rowOff>24765</xdr:rowOff>
    </xdr:to>
    <xdr:sp>
      <xdr:nvSpPr>
        <xdr:cNvPr id="2449" name="AutoShape 106" descr="u=3327118725,3352234642&amp;fm=214&amp;gp=0"/>
        <xdr:cNvSpPr>
          <a:spLocks noChangeAspect="1"/>
        </xdr:cNvSpPr>
      </xdr:nvSpPr>
      <xdr:spPr>
        <a:xfrm>
          <a:off x="9519285" y="106114215"/>
          <a:ext cx="277495" cy="2850515"/>
        </a:xfrm>
        <a:prstGeom prst="rect">
          <a:avLst/>
        </a:prstGeom>
        <a:noFill/>
        <a:ln w="9525">
          <a:noFill/>
        </a:ln>
      </xdr:spPr>
    </xdr:sp>
    <xdr:clientData/>
  </xdr:twoCellAnchor>
  <xdr:twoCellAnchor editAs="oneCell">
    <xdr:from>
      <xdr:col>7</xdr:col>
      <xdr:colOff>594995</xdr:colOff>
      <xdr:row>71</xdr:row>
      <xdr:rowOff>266700</xdr:rowOff>
    </xdr:from>
    <xdr:to>
      <xdr:col>7</xdr:col>
      <xdr:colOff>872490</xdr:colOff>
      <xdr:row>73</xdr:row>
      <xdr:rowOff>24765</xdr:rowOff>
    </xdr:to>
    <xdr:sp>
      <xdr:nvSpPr>
        <xdr:cNvPr id="2450" name="AutoShape 106" descr="u=3327118725,3352234642&amp;fm=214&amp;gp=0"/>
        <xdr:cNvSpPr>
          <a:spLocks noChangeAspect="1"/>
        </xdr:cNvSpPr>
      </xdr:nvSpPr>
      <xdr:spPr>
        <a:xfrm>
          <a:off x="9519285" y="106114215"/>
          <a:ext cx="277495" cy="2850515"/>
        </a:xfrm>
        <a:prstGeom prst="rect">
          <a:avLst/>
        </a:prstGeom>
        <a:noFill/>
        <a:ln w="9525">
          <a:noFill/>
        </a:ln>
      </xdr:spPr>
    </xdr:sp>
    <xdr:clientData/>
  </xdr:twoCellAnchor>
  <xdr:twoCellAnchor editAs="oneCell">
    <xdr:from>
      <xdr:col>7</xdr:col>
      <xdr:colOff>594995</xdr:colOff>
      <xdr:row>67</xdr:row>
      <xdr:rowOff>182880</xdr:rowOff>
    </xdr:from>
    <xdr:to>
      <xdr:col>7</xdr:col>
      <xdr:colOff>872490</xdr:colOff>
      <xdr:row>68</xdr:row>
      <xdr:rowOff>772795</xdr:rowOff>
    </xdr:to>
    <xdr:sp>
      <xdr:nvSpPr>
        <xdr:cNvPr id="2451" name="AutoShape 106" descr="u=3327118725,3352234642&amp;fm=214&amp;gp=0"/>
        <xdr:cNvSpPr>
          <a:spLocks noChangeAspect="1"/>
        </xdr:cNvSpPr>
      </xdr:nvSpPr>
      <xdr:spPr>
        <a:xfrm>
          <a:off x="9519285" y="98929825"/>
          <a:ext cx="277495" cy="2362200"/>
        </a:xfrm>
        <a:prstGeom prst="rect">
          <a:avLst/>
        </a:prstGeom>
        <a:noFill/>
        <a:ln w="9525">
          <a:noFill/>
        </a:ln>
      </xdr:spPr>
    </xdr:sp>
    <xdr:clientData/>
  </xdr:twoCellAnchor>
  <xdr:twoCellAnchor editAs="oneCell">
    <xdr:from>
      <xdr:col>7</xdr:col>
      <xdr:colOff>594995</xdr:colOff>
      <xdr:row>77</xdr:row>
      <xdr:rowOff>268605</xdr:rowOff>
    </xdr:from>
    <xdr:to>
      <xdr:col>7</xdr:col>
      <xdr:colOff>872490</xdr:colOff>
      <xdr:row>78</xdr:row>
      <xdr:rowOff>1257300</xdr:rowOff>
    </xdr:to>
    <xdr:sp>
      <xdr:nvSpPr>
        <xdr:cNvPr id="2452" name="AutoShape 106" descr="u=3327118725,3352234642&amp;fm=214&amp;gp=0"/>
        <xdr:cNvSpPr>
          <a:spLocks noChangeAspect="1"/>
        </xdr:cNvSpPr>
      </xdr:nvSpPr>
      <xdr:spPr>
        <a:xfrm>
          <a:off x="9519285" y="114817525"/>
          <a:ext cx="277495" cy="2709545"/>
        </a:xfrm>
        <a:prstGeom prst="rect">
          <a:avLst/>
        </a:prstGeom>
        <a:noFill/>
        <a:ln w="9525">
          <a:noFill/>
        </a:ln>
      </xdr:spPr>
    </xdr:sp>
    <xdr:clientData/>
  </xdr:twoCellAnchor>
  <xdr:twoCellAnchor editAs="oneCell">
    <xdr:from>
      <xdr:col>7</xdr:col>
      <xdr:colOff>594995</xdr:colOff>
      <xdr:row>64</xdr:row>
      <xdr:rowOff>266700</xdr:rowOff>
    </xdr:from>
    <xdr:to>
      <xdr:col>7</xdr:col>
      <xdr:colOff>872490</xdr:colOff>
      <xdr:row>66</xdr:row>
      <xdr:rowOff>881380</xdr:rowOff>
    </xdr:to>
    <xdr:sp>
      <xdr:nvSpPr>
        <xdr:cNvPr id="2453" name="AutoShape 106" descr="u=3327118725,3352234642&amp;fm=214&amp;gp=0"/>
        <xdr:cNvSpPr>
          <a:spLocks noChangeAspect="1"/>
        </xdr:cNvSpPr>
      </xdr:nvSpPr>
      <xdr:spPr>
        <a:xfrm>
          <a:off x="9519285" y="95838010"/>
          <a:ext cx="277495" cy="2679065"/>
        </a:xfrm>
        <a:prstGeom prst="rect">
          <a:avLst/>
        </a:prstGeom>
        <a:noFill/>
        <a:ln w="9525">
          <a:noFill/>
        </a:ln>
      </xdr:spPr>
    </xdr:sp>
    <xdr:clientData/>
  </xdr:twoCellAnchor>
  <xdr:twoCellAnchor editAs="oneCell">
    <xdr:from>
      <xdr:col>7</xdr:col>
      <xdr:colOff>594995</xdr:colOff>
      <xdr:row>65</xdr:row>
      <xdr:rowOff>266065</xdr:rowOff>
    </xdr:from>
    <xdr:to>
      <xdr:col>7</xdr:col>
      <xdr:colOff>872490</xdr:colOff>
      <xdr:row>66</xdr:row>
      <xdr:rowOff>915035</xdr:rowOff>
    </xdr:to>
    <xdr:sp>
      <xdr:nvSpPr>
        <xdr:cNvPr id="2454" name="AutoShape 106" descr="u=3327118725,3352234642&amp;fm=214&amp;gp=0"/>
        <xdr:cNvSpPr>
          <a:spLocks noChangeAspect="1"/>
        </xdr:cNvSpPr>
      </xdr:nvSpPr>
      <xdr:spPr>
        <a:xfrm>
          <a:off x="9519285" y="96129475"/>
          <a:ext cx="277495" cy="2421255"/>
        </a:xfrm>
        <a:prstGeom prst="rect">
          <a:avLst/>
        </a:prstGeom>
        <a:noFill/>
        <a:ln w="9525">
          <a:noFill/>
        </a:ln>
      </xdr:spPr>
    </xdr:sp>
    <xdr:clientData/>
  </xdr:twoCellAnchor>
  <xdr:twoCellAnchor editAs="oneCell">
    <xdr:from>
      <xdr:col>7</xdr:col>
      <xdr:colOff>594995</xdr:colOff>
      <xdr:row>65</xdr:row>
      <xdr:rowOff>377825</xdr:rowOff>
    </xdr:from>
    <xdr:to>
      <xdr:col>7</xdr:col>
      <xdr:colOff>872490</xdr:colOff>
      <xdr:row>67</xdr:row>
      <xdr:rowOff>816610</xdr:rowOff>
    </xdr:to>
    <xdr:sp>
      <xdr:nvSpPr>
        <xdr:cNvPr id="2455" name="AutoShape 106" descr="u=3327118725,3352234642&amp;fm=214&amp;gp=0"/>
        <xdr:cNvSpPr>
          <a:spLocks noChangeAspect="1"/>
        </xdr:cNvSpPr>
      </xdr:nvSpPr>
      <xdr:spPr>
        <a:xfrm>
          <a:off x="9519285" y="96241235"/>
          <a:ext cx="277495" cy="3322320"/>
        </a:xfrm>
        <a:prstGeom prst="rect">
          <a:avLst/>
        </a:prstGeom>
        <a:noFill/>
        <a:ln w="9525">
          <a:noFill/>
        </a:ln>
      </xdr:spPr>
    </xdr:sp>
    <xdr:clientData/>
  </xdr:twoCellAnchor>
  <xdr:twoCellAnchor editAs="oneCell">
    <xdr:from>
      <xdr:col>7</xdr:col>
      <xdr:colOff>594995</xdr:colOff>
      <xdr:row>77</xdr:row>
      <xdr:rowOff>304800</xdr:rowOff>
    </xdr:from>
    <xdr:to>
      <xdr:col>7</xdr:col>
      <xdr:colOff>872490</xdr:colOff>
      <xdr:row>79</xdr:row>
      <xdr:rowOff>273050</xdr:rowOff>
    </xdr:to>
    <xdr:sp>
      <xdr:nvSpPr>
        <xdr:cNvPr id="2456" name="AutoShape 106" descr="u=3327118725,3352234642&amp;fm=214&amp;gp=0"/>
        <xdr:cNvSpPr>
          <a:spLocks noChangeAspect="1"/>
        </xdr:cNvSpPr>
      </xdr:nvSpPr>
      <xdr:spPr>
        <a:xfrm>
          <a:off x="9519285" y="114853720"/>
          <a:ext cx="277495" cy="2971800"/>
        </a:xfrm>
        <a:prstGeom prst="rect">
          <a:avLst/>
        </a:prstGeom>
        <a:noFill/>
        <a:ln w="9525">
          <a:noFill/>
        </a:ln>
      </xdr:spPr>
    </xdr:sp>
    <xdr:clientData/>
  </xdr:twoCellAnchor>
  <xdr:twoCellAnchor editAs="oneCell">
    <xdr:from>
      <xdr:col>7</xdr:col>
      <xdr:colOff>594995</xdr:colOff>
      <xdr:row>78</xdr:row>
      <xdr:rowOff>267335</xdr:rowOff>
    </xdr:from>
    <xdr:to>
      <xdr:col>7</xdr:col>
      <xdr:colOff>872490</xdr:colOff>
      <xdr:row>79</xdr:row>
      <xdr:rowOff>1360487</xdr:rowOff>
    </xdr:to>
    <xdr:sp>
      <xdr:nvSpPr>
        <xdr:cNvPr id="2457" name="AutoShape 106" descr="u=3327118725,3352234642&amp;fm=214&amp;gp=0"/>
        <xdr:cNvSpPr>
          <a:spLocks noChangeAspect="1"/>
        </xdr:cNvSpPr>
      </xdr:nvSpPr>
      <xdr:spPr>
        <a:xfrm>
          <a:off x="9519285" y="116537105"/>
          <a:ext cx="277495" cy="2375535"/>
        </a:xfrm>
        <a:prstGeom prst="rect">
          <a:avLst/>
        </a:prstGeom>
        <a:noFill/>
        <a:ln w="9525">
          <a:noFill/>
        </a:ln>
      </xdr:spPr>
    </xdr:sp>
    <xdr:clientData/>
  </xdr:twoCellAnchor>
  <xdr:twoCellAnchor editAs="oneCell">
    <xdr:from>
      <xdr:col>7</xdr:col>
      <xdr:colOff>594995</xdr:colOff>
      <xdr:row>78</xdr:row>
      <xdr:rowOff>382905</xdr:rowOff>
    </xdr:from>
    <xdr:to>
      <xdr:col>7</xdr:col>
      <xdr:colOff>872490</xdr:colOff>
      <xdr:row>81</xdr:row>
      <xdr:rowOff>299085</xdr:rowOff>
    </xdr:to>
    <xdr:sp>
      <xdr:nvSpPr>
        <xdr:cNvPr id="2458" name="AutoShape 106" descr="u=3327118725,3352234642&amp;fm=214&amp;gp=0"/>
        <xdr:cNvSpPr>
          <a:spLocks noChangeAspect="1"/>
        </xdr:cNvSpPr>
      </xdr:nvSpPr>
      <xdr:spPr>
        <a:xfrm>
          <a:off x="9519285" y="116652675"/>
          <a:ext cx="277495" cy="3211830"/>
        </a:xfrm>
        <a:prstGeom prst="rect">
          <a:avLst/>
        </a:prstGeom>
        <a:noFill/>
        <a:ln w="9525">
          <a:noFill/>
        </a:ln>
      </xdr:spPr>
    </xdr:sp>
    <xdr:clientData/>
  </xdr:twoCellAnchor>
  <xdr:twoCellAnchor editAs="oneCell">
    <xdr:from>
      <xdr:col>7</xdr:col>
      <xdr:colOff>594995</xdr:colOff>
      <xdr:row>59</xdr:row>
      <xdr:rowOff>268605</xdr:rowOff>
    </xdr:from>
    <xdr:to>
      <xdr:col>7</xdr:col>
      <xdr:colOff>872490</xdr:colOff>
      <xdr:row>60</xdr:row>
      <xdr:rowOff>1221105</xdr:rowOff>
    </xdr:to>
    <xdr:sp>
      <xdr:nvSpPr>
        <xdr:cNvPr id="2459" name="AutoShape 106" descr="u=3327118725,3352234642&amp;fm=214&amp;gp=0"/>
        <xdr:cNvSpPr>
          <a:spLocks noChangeAspect="1"/>
        </xdr:cNvSpPr>
      </xdr:nvSpPr>
      <xdr:spPr>
        <a:xfrm>
          <a:off x="9519285" y="91628595"/>
          <a:ext cx="277495" cy="2724785"/>
        </a:xfrm>
        <a:prstGeom prst="rect">
          <a:avLst/>
        </a:prstGeom>
        <a:noFill/>
        <a:ln w="9525">
          <a:noFill/>
        </a:ln>
      </xdr:spPr>
    </xdr:sp>
    <xdr:clientData/>
  </xdr:twoCellAnchor>
  <xdr:twoCellAnchor editAs="oneCell">
    <xdr:from>
      <xdr:col>7</xdr:col>
      <xdr:colOff>594995</xdr:colOff>
      <xdr:row>62</xdr:row>
      <xdr:rowOff>182880</xdr:rowOff>
    </xdr:from>
    <xdr:to>
      <xdr:col>7</xdr:col>
      <xdr:colOff>872490</xdr:colOff>
      <xdr:row>66</xdr:row>
      <xdr:rowOff>278130</xdr:rowOff>
    </xdr:to>
    <xdr:sp>
      <xdr:nvSpPr>
        <xdr:cNvPr id="2460" name="AutoShape 106" descr="u=3327118725,3352234642&amp;fm=214&amp;gp=0"/>
        <xdr:cNvSpPr>
          <a:spLocks noChangeAspect="1"/>
        </xdr:cNvSpPr>
      </xdr:nvSpPr>
      <xdr:spPr>
        <a:xfrm>
          <a:off x="9519285" y="95309690"/>
          <a:ext cx="277495" cy="2604135"/>
        </a:xfrm>
        <a:prstGeom prst="rect">
          <a:avLst/>
        </a:prstGeom>
        <a:noFill/>
        <a:ln w="9525">
          <a:noFill/>
        </a:ln>
      </xdr:spPr>
    </xdr:sp>
    <xdr:clientData/>
  </xdr:twoCellAnchor>
  <xdr:twoCellAnchor editAs="oneCell">
    <xdr:from>
      <xdr:col>7</xdr:col>
      <xdr:colOff>594995</xdr:colOff>
      <xdr:row>61</xdr:row>
      <xdr:rowOff>182880</xdr:rowOff>
    </xdr:from>
    <xdr:to>
      <xdr:col>7</xdr:col>
      <xdr:colOff>872490</xdr:colOff>
      <xdr:row>66</xdr:row>
      <xdr:rowOff>160020</xdr:rowOff>
    </xdr:to>
    <xdr:sp>
      <xdr:nvSpPr>
        <xdr:cNvPr id="2461" name="AutoShape 106" descr="u=3327118725,3352234642&amp;fm=214&amp;gp=0"/>
        <xdr:cNvSpPr>
          <a:spLocks noChangeAspect="1"/>
        </xdr:cNvSpPr>
      </xdr:nvSpPr>
      <xdr:spPr>
        <a:xfrm>
          <a:off x="9519285" y="95087440"/>
          <a:ext cx="277495" cy="2708275"/>
        </a:xfrm>
        <a:prstGeom prst="rect">
          <a:avLst/>
        </a:prstGeom>
        <a:noFill/>
        <a:ln w="9525">
          <a:noFill/>
        </a:ln>
      </xdr:spPr>
    </xdr:sp>
    <xdr:clientData/>
  </xdr:twoCellAnchor>
  <xdr:twoCellAnchor editAs="oneCell">
    <xdr:from>
      <xdr:col>7</xdr:col>
      <xdr:colOff>594995</xdr:colOff>
      <xdr:row>80</xdr:row>
      <xdr:rowOff>266065</xdr:rowOff>
    </xdr:from>
    <xdr:to>
      <xdr:col>7</xdr:col>
      <xdr:colOff>872490</xdr:colOff>
      <xdr:row>82</xdr:row>
      <xdr:rowOff>1048385</xdr:rowOff>
    </xdr:to>
    <xdr:sp>
      <xdr:nvSpPr>
        <xdr:cNvPr id="2462" name="AutoShape 106" descr="u=3327118725,3352234642&amp;fm=214&amp;gp=0"/>
        <xdr:cNvSpPr>
          <a:spLocks noChangeAspect="1"/>
        </xdr:cNvSpPr>
      </xdr:nvSpPr>
      <xdr:spPr>
        <a:xfrm>
          <a:off x="9519285" y="119539385"/>
          <a:ext cx="277495" cy="2433320"/>
        </a:xfrm>
        <a:prstGeom prst="rect">
          <a:avLst/>
        </a:prstGeom>
        <a:noFill/>
        <a:ln w="9525">
          <a:noFill/>
        </a:ln>
      </xdr:spPr>
    </xdr:sp>
    <xdr:clientData/>
  </xdr:twoCellAnchor>
  <xdr:twoCellAnchor editAs="oneCell">
    <xdr:from>
      <xdr:col>7</xdr:col>
      <xdr:colOff>594995</xdr:colOff>
      <xdr:row>80</xdr:row>
      <xdr:rowOff>182880</xdr:rowOff>
    </xdr:from>
    <xdr:to>
      <xdr:col>7</xdr:col>
      <xdr:colOff>872490</xdr:colOff>
      <xdr:row>82</xdr:row>
      <xdr:rowOff>1078865</xdr:rowOff>
    </xdr:to>
    <xdr:sp>
      <xdr:nvSpPr>
        <xdr:cNvPr id="2463" name="AutoShape 106" descr="u=3327118725,3352234642&amp;fm=214&amp;gp=0"/>
        <xdr:cNvSpPr>
          <a:spLocks noChangeAspect="1"/>
        </xdr:cNvSpPr>
      </xdr:nvSpPr>
      <xdr:spPr>
        <a:xfrm>
          <a:off x="9519285" y="119456200"/>
          <a:ext cx="277495" cy="2546985"/>
        </a:xfrm>
        <a:prstGeom prst="rect">
          <a:avLst/>
        </a:prstGeom>
        <a:noFill/>
        <a:ln w="9525">
          <a:noFill/>
        </a:ln>
      </xdr:spPr>
    </xdr:sp>
    <xdr:clientData/>
  </xdr:twoCellAnchor>
  <xdr:twoCellAnchor editAs="oneCell">
    <xdr:from>
      <xdr:col>7</xdr:col>
      <xdr:colOff>594995</xdr:colOff>
      <xdr:row>78</xdr:row>
      <xdr:rowOff>266065</xdr:rowOff>
    </xdr:from>
    <xdr:to>
      <xdr:col>7</xdr:col>
      <xdr:colOff>872490</xdr:colOff>
      <xdr:row>79</xdr:row>
      <xdr:rowOff>1621155</xdr:rowOff>
    </xdr:to>
    <xdr:sp>
      <xdr:nvSpPr>
        <xdr:cNvPr id="2464" name="AutoShape 106" descr="u=3327118725,3352234642&amp;fm=214&amp;gp=0"/>
        <xdr:cNvSpPr>
          <a:spLocks noChangeAspect="1"/>
        </xdr:cNvSpPr>
      </xdr:nvSpPr>
      <xdr:spPr>
        <a:xfrm>
          <a:off x="9519285" y="116535835"/>
          <a:ext cx="277495" cy="263779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685800</xdr:rowOff>
    </xdr:to>
    <xdr:sp>
      <xdr:nvSpPr>
        <xdr:cNvPr id="2465" name="AutoShape 106" descr="u=3327118725,3352234642&amp;fm=214&amp;gp=0"/>
        <xdr:cNvSpPr>
          <a:spLocks noChangeAspect="1"/>
        </xdr:cNvSpPr>
      </xdr:nvSpPr>
      <xdr:spPr>
        <a:xfrm>
          <a:off x="9519285" y="0"/>
          <a:ext cx="277495" cy="210820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685800</xdr:rowOff>
    </xdr:to>
    <xdr:sp>
      <xdr:nvSpPr>
        <xdr:cNvPr id="2466" name="AutoShape 106" descr="u=3327118725,3352234642&amp;fm=214&amp;gp=0"/>
        <xdr:cNvSpPr>
          <a:spLocks noChangeAspect="1"/>
        </xdr:cNvSpPr>
      </xdr:nvSpPr>
      <xdr:spPr>
        <a:xfrm>
          <a:off x="9519285" y="0"/>
          <a:ext cx="277495" cy="2108200"/>
        </a:xfrm>
        <a:prstGeom prst="rect">
          <a:avLst/>
        </a:prstGeom>
        <a:noFill/>
        <a:ln w="9525">
          <a:noFill/>
        </a:ln>
      </xdr:spPr>
    </xdr:sp>
    <xdr:clientData/>
  </xdr:twoCellAnchor>
  <xdr:twoCellAnchor editAs="oneCell">
    <xdr:from>
      <xdr:col>7</xdr:col>
      <xdr:colOff>594995</xdr:colOff>
      <xdr:row>2</xdr:row>
      <xdr:rowOff>260985</xdr:rowOff>
    </xdr:from>
    <xdr:to>
      <xdr:col>7</xdr:col>
      <xdr:colOff>872490</xdr:colOff>
      <xdr:row>4</xdr:row>
      <xdr:rowOff>590550</xdr:rowOff>
    </xdr:to>
    <xdr:sp>
      <xdr:nvSpPr>
        <xdr:cNvPr id="2467" name="AutoShape 106" descr="u=3327118725,3352234642&amp;fm=214&amp;gp=0"/>
        <xdr:cNvSpPr>
          <a:spLocks noChangeAspect="1"/>
        </xdr:cNvSpPr>
      </xdr:nvSpPr>
      <xdr:spPr>
        <a:xfrm>
          <a:off x="9519285" y="1391285"/>
          <a:ext cx="277495" cy="234251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725805</xdr:rowOff>
    </xdr:to>
    <xdr:sp>
      <xdr:nvSpPr>
        <xdr:cNvPr id="2468" name="AutoShape 106" descr="u=3327118725,3352234642&amp;fm=214&amp;gp=0"/>
        <xdr:cNvSpPr>
          <a:spLocks noChangeAspect="1"/>
        </xdr:cNvSpPr>
      </xdr:nvSpPr>
      <xdr:spPr>
        <a:xfrm>
          <a:off x="9519285" y="0"/>
          <a:ext cx="277495" cy="214820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688340</xdr:rowOff>
    </xdr:to>
    <xdr:sp>
      <xdr:nvSpPr>
        <xdr:cNvPr id="2469" name="AutoShape 106" descr="u=3327118725,3352234642&amp;fm=214&amp;gp=0"/>
        <xdr:cNvSpPr>
          <a:spLocks noChangeAspect="1"/>
        </xdr:cNvSpPr>
      </xdr:nvSpPr>
      <xdr:spPr>
        <a:xfrm>
          <a:off x="9519285" y="0"/>
          <a:ext cx="277495" cy="211074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688340</xdr:rowOff>
    </xdr:to>
    <xdr:sp>
      <xdr:nvSpPr>
        <xdr:cNvPr id="2470" name="AutoShape 106" descr="u=3327118725,3352234642&amp;fm=214&amp;gp=0"/>
        <xdr:cNvSpPr>
          <a:spLocks noChangeAspect="1"/>
        </xdr:cNvSpPr>
      </xdr:nvSpPr>
      <xdr:spPr>
        <a:xfrm>
          <a:off x="9519285" y="0"/>
          <a:ext cx="277495" cy="211074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685800</xdr:rowOff>
    </xdr:to>
    <xdr:sp>
      <xdr:nvSpPr>
        <xdr:cNvPr id="2471" name="AutoShape 106" descr="u=3327118725,3352234642&amp;fm=214&amp;gp=0"/>
        <xdr:cNvSpPr>
          <a:spLocks noChangeAspect="1"/>
        </xdr:cNvSpPr>
      </xdr:nvSpPr>
      <xdr:spPr>
        <a:xfrm>
          <a:off x="9519285" y="0"/>
          <a:ext cx="277495" cy="210820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657860</xdr:rowOff>
    </xdr:to>
    <xdr:sp>
      <xdr:nvSpPr>
        <xdr:cNvPr id="2472" name="AutoShape 106" descr="u=3327118725,3352234642&amp;fm=214&amp;gp=0"/>
        <xdr:cNvSpPr>
          <a:spLocks noChangeAspect="1"/>
        </xdr:cNvSpPr>
      </xdr:nvSpPr>
      <xdr:spPr>
        <a:xfrm>
          <a:off x="9519285" y="0"/>
          <a:ext cx="277495" cy="208026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660400</xdr:rowOff>
    </xdr:to>
    <xdr:sp>
      <xdr:nvSpPr>
        <xdr:cNvPr id="2473" name="AutoShape 106" descr="u=3327118725,3352234642&amp;fm=214&amp;gp=0"/>
        <xdr:cNvSpPr>
          <a:spLocks noChangeAspect="1"/>
        </xdr:cNvSpPr>
      </xdr:nvSpPr>
      <xdr:spPr>
        <a:xfrm>
          <a:off x="9519285" y="0"/>
          <a:ext cx="277495" cy="208280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826770</xdr:rowOff>
    </xdr:to>
    <xdr:sp>
      <xdr:nvSpPr>
        <xdr:cNvPr id="2474" name="AutoShape 106" descr="u=3327118725,3352234642&amp;fm=214&amp;gp=0"/>
        <xdr:cNvSpPr>
          <a:spLocks noChangeAspect="1"/>
        </xdr:cNvSpPr>
      </xdr:nvSpPr>
      <xdr:spPr>
        <a:xfrm>
          <a:off x="9519285" y="0"/>
          <a:ext cx="277495" cy="224917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859155</xdr:rowOff>
    </xdr:to>
    <xdr:sp>
      <xdr:nvSpPr>
        <xdr:cNvPr id="2475" name="AutoShape 106" descr="u=3327118725,3352234642&amp;fm=214&amp;gp=0"/>
        <xdr:cNvSpPr>
          <a:spLocks noChangeAspect="1"/>
        </xdr:cNvSpPr>
      </xdr:nvSpPr>
      <xdr:spPr>
        <a:xfrm>
          <a:off x="9519285" y="0"/>
          <a:ext cx="277495" cy="228155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1017270</xdr:rowOff>
    </xdr:to>
    <xdr:sp>
      <xdr:nvSpPr>
        <xdr:cNvPr id="2476" name="AutoShape 106" descr="u=3327118725,3352234642&amp;fm=214&amp;gp=0"/>
        <xdr:cNvSpPr>
          <a:spLocks noChangeAspect="1"/>
        </xdr:cNvSpPr>
      </xdr:nvSpPr>
      <xdr:spPr>
        <a:xfrm>
          <a:off x="9519285" y="0"/>
          <a:ext cx="277495" cy="243967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1022350</xdr:rowOff>
    </xdr:to>
    <xdr:sp>
      <xdr:nvSpPr>
        <xdr:cNvPr id="2477" name="AutoShape 106" descr="u=3327118725,3352234642&amp;fm=214&amp;gp=0"/>
        <xdr:cNvSpPr>
          <a:spLocks noChangeAspect="1"/>
        </xdr:cNvSpPr>
      </xdr:nvSpPr>
      <xdr:spPr>
        <a:xfrm>
          <a:off x="9519285" y="0"/>
          <a:ext cx="277495" cy="244475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817245</xdr:rowOff>
    </xdr:to>
    <xdr:sp>
      <xdr:nvSpPr>
        <xdr:cNvPr id="2478" name="AutoShape 106" descr="u=3327118725,3352234642&amp;fm=214&amp;gp=0"/>
        <xdr:cNvSpPr>
          <a:spLocks noChangeAspect="1"/>
        </xdr:cNvSpPr>
      </xdr:nvSpPr>
      <xdr:spPr>
        <a:xfrm>
          <a:off x="9519285" y="0"/>
          <a:ext cx="277495" cy="223964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827405</xdr:rowOff>
    </xdr:to>
    <xdr:sp>
      <xdr:nvSpPr>
        <xdr:cNvPr id="2479" name="AutoShape 106" descr="u=3327118725,3352234642&amp;fm=214&amp;gp=0"/>
        <xdr:cNvSpPr>
          <a:spLocks noChangeAspect="1"/>
        </xdr:cNvSpPr>
      </xdr:nvSpPr>
      <xdr:spPr>
        <a:xfrm>
          <a:off x="9519285" y="0"/>
          <a:ext cx="277495" cy="224980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817880</xdr:rowOff>
    </xdr:to>
    <xdr:sp>
      <xdr:nvSpPr>
        <xdr:cNvPr id="2480" name="AutoShape 106" descr="u=3327118725,3352234642&amp;fm=214&amp;gp=0"/>
        <xdr:cNvSpPr>
          <a:spLocks noChangeAspect="1"/>
        </xdr:cNvSpPr>
      </xdr:nvSpPr>
      <xdr:spPr>
        <a:xfrm>
          <a:off x="9519285" y="0"/>
          <a:ext cx="277495" cy="224028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657860</xdr:rowOff>
    </xdr:to>
    <xdr:sp>
      <xdr:nvSpPr>
        <xdr:cNvPr id="2481" name="AutoShape 106" descr="u=3327118725,3352234642&amp;fm=214&amp;gp=0"/>
        <xdr:cNvSpPr>
          <a:spLocks noChangeAspect="1"/>
        </xdr:cNvSpPr>
      </xdr:nvSpPr>
      <xdr:spPr>
        <a:xfrm>
          <a:off x="9519285" y="0"/>
          <a:ext cx="277495" cy="208026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659765</xdr:rowOff>
    </xdr:to>
    <xdr:sp>
      <xdr:nvSpPr>
        <xdr:cNvPr id="2482" name="AutoShape 106" descr="u=3327118725,3352234642&amp;fm=214&amp;gp=0"/>
        <xdr:cNvSpPr>
          <a:spLocks noChangeAspect="1"/>
        </xdr:cNvSpPr>
      </xdr:nvSpPr>
      <xdr:spPr>
        <a:xfrm>
          <a:off x="9519285" y="0"/>
          <a:ext cx="277495" cy="208216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782955</xdr:rowOff>
    </xdr:to>
    <xdr:sp>
      <xdr:nvSpPr>
        <xdr:cNvPr id="2483" name="AutoShape 106" descr="u=3327118725,3352234642&amp;fm=214&amp;gp=0"/>
        <xdr:cNvSpPr>
          <a:spLocks noChangeAspect="1"/>
        </xdr:cNvSpPr>
      </xdr:nvSpPr>
      <xdr:spPr>
        <a:xfrm>
          <a:off x="9519285" y="0"/>
          <a:ext cx="277495" cy="220535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895985</xdr:rowOff>
    </xdr:to>
    <xdr:sp>
      <xdr:nvSpPr>
        <xdr:cNvPr id="2484" name="AutoShape 106" descr="u=3327118725,3352234642&amp;fm=214&amp;gp=0"/>
        <xdr:cNvSpPr>
          <a:spLocks noChangeAspect="1"/>
        </xdr:cNvSpPr>
      </xdr:nvSpPr>
      <xdr:spPr>
        <a:xfrm>
          <a:off x="9519285" y="0"/>
          <a:ext cx="277495" cy="231838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858520</xdr:rowOff>
    </xdr:to>
    <xdr:sp>
      <xdr:nvSpPr>
        <xdr:cNvPr id="2485" name="AutoShape 106" descr="u=3327118725,3352234642&amp;fm=214&amp;gp=0"/>
        <xdr:cNvSpPr>
          <a:spLocks noChangeAspect="1"/>
        </xdr:cNvSpPr>
      </xdr:nvSpPr>
      <xdr:spPr>
        <a:xfrm>
          <a:off x="9519285" y="0"/>
          <a:ext cx="277495" cy="228092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858520</xdr:rowOff>
    </xdr:to>
    <xdr:sp>
      <xdr:nvSpPr>
        <xdr:cNvPr id="2486" name="AutoShape 106" descr="u=3327118725,3352234642&amp;fm=214&amp;gp=0"/>
        <xdr:cNvSpPr>
          <a:spLocks noChangeAspect="1"/>
        </xdr:cNvSpPr>
      </xdr:nvSpPr>
      <xdr:spPr>
        <a:xfrm>
          <a:off x="9519285" y="0"/>
          <a:ext cx="277495" cy="228092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939800</xdr:rowOff>
    </xdr:to>
    <xdr:sp>
      <xdr:nvSpPr>
        <xdr:cNvPr id="2487" name="AutoShape 106" descr="u=3327118725,3352234642&amp;fm=214&amp;gp=0"/>
        <xdr:cNvSpPr>
          <a:spLocks noChangeAspect="1"/>
        </xdr:cNvSpPr>
      </xdr:nvSpPr>
      <xdr:spPr>
        <a:xfrm>
          <a:off x="9519285" y="0"/>
          <a:ext cx="277495" cy="236220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690245</xdr:rowOff>
    </xdr:to>
    <xdr:sp>
      <xdr:nvSpPr>
        <xdr:cNvPr id="2488" name="AutoShape 106" descr="u=3327118725,3352234642&amp;fm=214&amp;gp=0"/>
        <xdr:cNvSpPr>
          <a:spLocks noChangeAspect="1"/>
        </xdr:cNvSpPr>
      </xdr:nvSpPr>
      <xdr:spPr>
        <a:xfrm>
          <a:off x="9519285" y="0"/>
          <a:ext cx="277495" cy="211264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945515</xdr:rowOff>
    </xdr:to>
    <xdr:sp>
      <xdr:nvSpPr>
        <xdr:cNvPr id="2489" name="AutoShape 106" descr="u=3327118725,3352234642&amp;fm=214&amp;gp=0"/>
        <xdr:cNvSpPr>
          <a:spLocks noChangeAspect="1"/>
        </xdr:cNvSpPr>
      </xdr:nvSpPr>
      <xdr:spPr>
        <a:xfrm>
          <a:off x="9519285" y="0"/>
          <a:ext cx="277495" cy="236791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856615</xdr:rowOff>
    </xdr:to>
    <xdr:sp>
      <xdr:nvSpPr>
        <xdr:cNvPr id="2490" name="AutoShape 106" descr="u=3327118725,3352234642&amp;fm=214&amp;gp=0"/>
        <xdr:cNvSpPr>
          <a:spLocks noChangeAspect="1"/>
        </xdr:cNvSpPr>
      </xdr:nvSpPr>
      <xdr:spPr>
        <a:xfrm>
          <a:off x="9519285" y="0"/>
          <a:ext cx="277495" cy="227901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593725</xdr:rowOff>
    </xdr:to>
    <xdr:sp>
      <xdr:nvSpPr>
        <xdr:cNvPr id="2491" name="AutoShape 106" descr="u=3327118725,3352234642&amp;fm=214&amp;gp=0"/>
        <xdr:cNvSpPr>
          <a:spLocks noChangeAspect="1"/>
        </xdr:cNvSpPr>
      </xdr:nvSpPr>
      <xdr:spPr>
        <a:xfrm>
          <a:off x="9519285" y="0"/>
          <a:ext cx="277495" cy="201612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1204595</xdr:rowOff>
    </xdr:to>
    <xdr:sp>
      <xdr:nvSpPr>
        <xdr:cNvPr id="2492" name="AutoShape 106" descr="u=3327118725,3352234642&amp;fm=214&amp;gp=0"/>
        <xdr:cNvSpPr>
          <a:spLocks noChangeAspect="1"/>
        </xdr:cNvSpPr>
      </xdr:nvSpPr>
      <xdr:spPr>
        <a:xfrm>
          <a:off x="9519285" y="0"/>
          <a:ext cx="277495" cy="262699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1163955</xdr:rowOff>
    </xdr:to>
    <xdr:sp>
      <xdr:nvSpPr>
        <xdr:cNvPr id="2493" name="AutoShape 106" descr="u=3327118725,3352234642&amp;fm=214&amp;gp=0"/>
        <xdr:cNvSpPr>
          <a:spLocks noChangeAspect="1"/>
        </xdr:cNvSpPr>
      </xdr:nvSpPr>
      <xdr:spPr>
        <a:xfrm>
          <a:off x="9519285" y="0"/>
          <a:ext cx="277495" cy="258635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687705</xdr:rowOff>
    </xdr:to>
    <xdr:sp>
      <xdr:nvSpPr>
        <xdr:cNvPr id="2494" name="AutoShape 106" descr="u=3327118725,3352234642&amp;fm=214&amp;gp=0"/>
        <xdr:cNvSpPr>
          <a:spLocks noChangeAspect="1"/>
        </xdr:cNvSpPr>
      </xdr:nvSpPr>
      <xdr:spPr>
        <a:xfrm>
          <a:off x="9519285" y="0"/>
          <a:ext cx="277495" cy="211010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1400175</xdr:rowOff>
    </xdr:to>
    <xdr:sp>
      <xdr:nvSpPr>
        <xdr:cNvPr id="2495" name="AutoShape 106" descr="u=3327118725,3352234642&amp;fm=214&amp;gp=0"/>
        <xdr:cNvSpPr>
          <a:spLocks noChangeAspect="1"/>
        </xdr:cNvSpPr>
      </xdr:nvSpPr>
      <xdr:spPr>
        <a:xfrm>
          <a:off x="9519285" y="0"/>
          <a:ext cx="277495" cy="282257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1402080</xdr:rowOff>
    </xdr:to>
    <xdr:sp>
      <xdr:nvSpPr>
        <xdr:cNvPr id="2496" name="AutoShape 106" descr="u=3327118725,3352234642&amp;fm=214&amp;gp=0"/>
        <xdr:cNvSpPr>
          <a:spLocks noChangeAspect="1"/>
        </xdr:cNvSpPr>
      </xdr:nvSpPr>
      <xdr:spPr>
        <a:xfrm>
          <a:off x="9519285" y="0"/>
          <a:ext cx="277495" cy="282448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657225</xdr:rowOff>
    </xdr:to>
    <xdr:sp>
      <xdr:nvSpPr>
        <xdr:cNvPr id="2497" name="AutoShape 106" descr="u=3327118725,3352234642&amp;fm=214&amp;gp=0"/>
        <xdr:cNvSpPr>
          <a:spLocks noChangeAspect="1"/>
        </xdr:cNvSpPr>
      </xdr:nvSpPr>
      <xdr:spPr>
        <a:xfrm>
          <a:off x="9519285" y="0"/>
          <a:ext cx="277495" cy="207962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1403985</xdr:rowOff>
    </xdr:to>
    <xdr:sp>
      <xdr:nvSpPr>
        <xdr:cNvPr id="2498" name="AutoShape 106" descr="u=3327118725,3352234642&amp;fm=214&amp;gp=0"/>
        <xdr:cNvSpPr>
          <a:spLocks noChangeAspect="1"/>
        </xdr:cNvSpPr>
      </xdr:nvSpPr>
      <xdr:spPr>
        <a:xfrm>
          <a:off x="9519285" y="0"/>
          <a:ext cx="277495" cy="282638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1228725</xdr:rowOff>
    </xdr:to>
    <xdr:sp>
      <xdr:nvSpPr>
        <xdr:cNvPr id="2499" name="AutoShape 106" descr="u=3327118725,3352234642&amp;fm=214&amp;gp=0"/>
        <xdr:cNvSpPr>
          <a:spLocks noChangeAspect="1"/>
        </xdr:cNvSpPr>
      </xdr:nvSpPr>
      <xdr:spPr>
        <a:xfrm>
          <a:off x="9519285" y="0"/>
          <a:ext cx="277495" cy="265112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659130</xdr:rowOff>
    </xdr:to>
    <xdr:sp>
      <xdr:nvSpPr>
        <xdr:cNvPr id="2500" name="AutoShape 106" descr="u=3327118725,3352234642&amp;fm=214&amp;gp=0"/>
        <xdr:cNvSpPr>
          <a:spLocks noChangeAspect="1"/>
        </xdr:cNvSpPr>
      </xdr:nvSpPr>
      <xdr:spPr>
        <a:xfrm>
          <a:off x="9519285" y="0"/>
          <a:ext cx="277495" cy="208153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1400810</xdr:rowOff>
    </xdr:to>
    <xdr:sp>
      <xdr:nvSpPr>
        <xdr:cNvPr id="2501" name="AutoShape 106" descr="u=3327118725,3352234642&amp;fm=214&amp;gp=0"/>
        <xdr:cNvSpPr>
          <a:spLocks noChangeAspect="1"/>
        </xdr:cNvSpPr>
      </xdr:nvSpPr>
      <xdr:spPr>
        <a:xfrm>
          <a:off x="9519285" y="0"/>
          <a:ext cx="277495" cy="282321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945515</xdr:rowOff>
    </xdr:to>
    <xdr:sp>
      <xdr:nvSpPr>
        <xdr:cNvPr id="2502" name="AutoShape 106" descr="u=3327118725,3352234642&amp;fm=214&amp;gp=0"/>
        <xdr:cNvSpPr>
          <a:spLocks noChangeAspect="1"/>
        </xdr:cNvSpPr>
      </xdr:nvSpPr>
      <xdr:spPr>
        <a:xfrm>
          <a:off x="9519285" y="0"/>
          <a:ext cx="277495" cy="236791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946785</xdr:rowOff>
    </xdr:to>
    <xdr:sp>
      <xdr:nvSpPr>
        <xdr:cNvPr id="2503" name="AutoShape 106" descr="u=3327118725,3352234642&amp;fm=214&amp;gp=0"/>
        <xdr:cNvSpPr>
          <a:spLocks noChangeAspect="1"/>
        </xdr:cNvSpPr>
      </xdr:nvSpPr>
      <xdr:spPr>
        <a:xfrm>
          <a:off x="9519285" y="0"/>
          <a:ext cx="277495" cy="236918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1049655</xdr:rowOff>
    </xdr:to>
    <xdr:sp>
      <xdr:nvSpPr>
        <xdr:cNvPr id="2504" name="AutoShape 106" descr="u=3327118725,3352234642&amp;fm=214&amp;gp=0"/>
        <xdr:cNvSpPr>
          <a:spLocks noChangeAspect="1"/>
        </xdr:cNvSpPr>
      </xdr:nvSpPr>
      <xdr:spPr>
        <a:xfrm>
          <a:off x="9519285" y="0"/>
          <a:ext cx="277495" cy="2472055"/>
        </a:xfrm>
        <a:prstGeom prst="rect">
          <a:avLst/>
        </a:prstGeom>
        <a:noFill/>
        <a:ln w="9525">
          <a:noFill/>
        </a:ln>
      </xdr:spPr>
    </xdr:sp>
    <xdr:clientData/>
  </xdr:twoCellAnchor>
  <xdr:twoCellAnchor editAs="oneCell">
    <xdr:from>
      <xdr:col>7</xdr:col>
      <xdr:colOff>594995</xdr:colOff>
      <xdr:row>28</xdr:row>
      <xdr:rowOff>266700</xdr:rowOff>
    </xdr:from>
    <xdr:to>
      <xdr:col>7</xdr:col>
      <xdr:colOff>872490</xdr:colOff>
      <xdr:row>29</xdr:row>
      <xdr:rowOff>809625</xdr:rowOff>
    </xdr:to>
    <xdr:sp>
      <xdr:nvSpPr>
        <xdr:cNvPr id="2505" name="AutoShape 106" descr="u=3327118725,3352234642&amp;fm=214&amp;gp=0"/>
        <xdr:cNvSpPr>
          <a:spLocks noChangeAspect="1"/>
        </xdr:cNvSpPr>
      </xdr:nvSpPr>
      <xdr:spPr>
        <a:xfrm>
          <a:off x="9519285" y="41837610"/>
          <a:ext cx="277495" cy="2549525"/>
        </a:xfrm>
        <a:prstGeom prst="rect">
          <a:avLst/>
        </a:prstGeom>
        <a:noFill/>
        <a:ln w="9525">
          <a:noFill/>
        </a:ln>
      </xdr:spPr>
    </xdr:sp>
    <xdr:clientData/>
  </xdr:twoCellAnchor>
  <xdr:twoCellAnchor editAs="oneCell">
    <xdr:from>
      <xdr:col>7</xdr:col>
      <xdr:colOff>594995</xdr:colOff>
      <xdr:row>29</xdr:row>
      <xdr:rowOff>266065</xdr:rowOff>
    </xdr:from>
    <xdr:to>
      <xdr:col>7</xdr:col>
      <xdr:colOff>872490</xdr:colOff>
      <xdr:row>30</xdr:row>
      <xdr:rowOff>586740</xdr:rowOff>
    </xdr:to>
    <xdr:sp>
      <xdr:nvSpPr>
        <xdr:cNvPr id="2506" name="AutoShape 106" descr="u=3327118725,3352234642&amp;fm=214&amp;gp=0"/>
        <xdr:cNvSpPr>
          <a:spLocks noChangeAspect="1"/>
        </xdr:cNvSpPr>
      </xdr:nvSpPr>
      <xdr:spPr>
        <a:xfrm>
          <a:off x="9519285" y="43843575"/>
          <a:ext cx="277495" cy="2365375"/>
        </a:xfrm>
        <a:prstGeom prst="rect">
          <a:avLst/>
        </a:prstGeom>
        <a:noFill/>
        <a:ln w="9525">
          <a:noFill/>
        </a:ln>
      </xdr:spPr>
    </xdr:sp>
    <xdr:clientData/>
  </xdr:twoCellAnchor>
  <xdr:twoCellAnchor editAs="oneCell">
    <xdr:from>
      <xdr:col>7</xdr:col>
      <xdr:colOff>594995</xdr:colOff>
      <xdr:row>29</xdr:row>
      <xdr:rowOff>377825</xdr:rowOff>
    </xdr:from>
    <xdr:to>
      <xdr:col>7</xdr:col>
      <xdr:colOff>872490</xdr:colOff>
      <xdr:row>31</xdr:row>
      <xdr:rowOff>212090</xdr:rowOff>
    </xdr:to>
    <xdr:sp>
      <xdr:nvSpPr>
        <xdr:cNvPr id="2507" name="AutoShape 106" descr="u=3327118725,3352234642&amp;fm=214&amp;gp=0"/>
        <xdr:cNvSpPr>
          <a:spLocks noChangeAspect="1"/>
        </xdr:cNvSpPr>
      </xdr:nvSpPr>
      <xdr:spPr>
        <a:xfrm>
          <a:off x="9519285" y="43955335"/>
          <a:ext cx="277495" cy="3199765"/>
        </a:xfrm>
        <a:prstGeom prst="rect">
          <a:avLst/>
        </a:prstGeom>
        <a:noFill/>
        <a:ln w="9525">
          <a:noFill/>
        </a:ln>
      </xdr:spPr>
    </xdr:sp>
    <xdr:clientData/>
  </xdr:twoCellAnchor>
  <xdr:twoCellAnchor editAs="oneCell">
    <xdr:from>
      <xdr:col>7</xdr:col>
      <xdr:colOff>594995</xdr:colOff>
      <xdr:row>23</xdr:row>
      <xdr:rowOff>182880</xdr:rowOff>
    </xdr:from>
    <xdr:to>
      <xdr:col>7</xdr:col>
      <xdr:colOff>872490</xdr:colOff>
      <xdr:row>26</xdr:row>
      <xdr:rowOff>1676400</xdr:rowOff>
    </xdr:to>
    <xdr:sp>
      <xdr:nvSpPr>
        <xdr:cNvPr id="2508" name="AutoShape 106" descr="u=3327118725,3352234642&amp;fm=214&amp;gp=0"/>
        <xdr:cNvSpPr>
          <a:spLocks noChangeAspect="1"/>
        </xdr:cNvSpPr>
      </xdr:nvSpPr>
      <xdr:spPr>
        <a:xfrm>
          <a:off x="9519285" y="37231320"/>
          <a:ext cx="277495" cy="2471420"/>
        </a:xfrm>
        <a:prstGeom prst="rect">
          <a:avLst/>
        </a:prstGeom>
        <a:noFill/>
        <a:ln w="9525">
          <a:noFill/>
        </a:ln>
      </xdr:spPr>
    </xdr:sp>
    <xdr:clientData/>
  </xdr:twoCellAnchor>
  <xdr:twoCellAnchor editAs="oneCell">
    <xdr:from>
      <xdr:col>7</xdr:col>
      <xdr:colOff>594995</xdr:colOff>
      <xdr:row>26</xdr:row>
      <xdr:rowOff>267970</xdr:rowOff>
    </xdr:from>
    <xdr:to>
      <xdr:col>7</xdr:col>
      <xdr:colOff>872490</xdr:colOff>
      <xdr:row>27</xdr:row>
      <xdr:rowOff>1247140</xdr:rowOff>
    </xdr:to>
    <xdr:sp>
      <xdr:nvSpPr>
        <xdr:cNvPr id="2509" name="AutoShape 106" descr="u=3327118725,3352234642&amp;fm=214&amp;gp=0"/>
        <xdr:cNvSpPr>
          <a:spLocks noChangeAspect="1"/>
        </xdr:cNvSpPr>
      </xdr:nvSpPr>
      <xdr:spPr>
        <a:xfrm>
          <a:off x="9519285" y="38294310"/>
          <a:ext cx="277495" cy="2751455"/>
        </a:xfrm>
        <a:prstGeom prst="rect">
          <a:avLst/>
        </a:prstGeom>
        <a:noFill/>
        <a:ln w="9525">
          <a:noFill/>
        </a:ln>
      </xdr:spPr>
    </xdr:sp>
    <xdr:clientData/>
  </xdr:twoCellAnchor>
  <xdr:twoCellAnchor editAs="oneCell">
    <xdr:from>
      <xdr:col>7</xdr:col>
      <xdr:colOff>594995</xdr:colOff>
      <xdr:row>25</xdr:row>
      <xdr:rowOff>266700</xdr:rowOff>
    </xdr:from>
    <xdr:to>
      <xdr:col>7</xdr:col>
      <xdr:colOff>872490</xdr:colOff>
      <xdr:row>27</xdr:row>
      <xdr:rowOff>1099820</xdr:rowOff>
    </xdr:to>
    <xdr:sp>
      <xdr:nvSpPr>
        <xdr:cNvPr id="2510" name="AutoShape 106" descr="u=3327118725,3352234642&amp;fm=214&amp;gp=0"/>
        <xdr:cNvSpPr>
          <a:spLocks noChangeAspect="1"/>
        </xdr:cNvSpPr>
      </xdr:nvSpPr>
      <xdr:spPr>
        <a:xfrm>
          <a:off x="9519285" y="38000940"/>
          <a:ext cx="277495" cy="289750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725805</xdr:rowOff>
    </xdr:to>
    <xdr:sp>
      <xdr:nvSpPr>
        <xdr:cNvPr id="2511" name="AutoShape 106" descr="u=3327118725,3352234642&amp;fm=214&amp;gp=0"/>
        <xdr:cNvSpPr>
          <a:spLocks noChangeAspect="1"/>
        </xdr:cNvSpPr>
      </xdr:nvSpPr>
      <xdr:spPr>
        <a:xfrm>
          <a:off x="9519285" y="0"/>
          <a:ext cx="277495" cy="214820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688340</xdr:rowOff>
    </xdr:to>
    <xdr:sp>
      <xdr:nvSpPr>
        <xdr:cNvPr id="2512" name="AutoShape 106" descr="u=3327118725,3352234642&amp;fm=214&amp;gp=0"/>
        <xdr:cNvSpPr>
          <a:spLocks noChangeAspect="1"/>
        </xdr:cNvSpPr>
      </xdr:nvSpPr>
      <xdr:spPr>
        <a:xfrm>
          <a:off x="9519285" y="0"/>
          <a:ext cx="277495" cy="211074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688340</xdr:rowOff>
    </xdr:to>
    <xdr:sp>
      <xdr:nvSpPr>
        <xdr:cNvPr id="2513" name="AutoShape 106" descr="u=3327118725,3352234642&amp;fm=214&amp;gp=0"/>
        <xdr:cNvSpPr>
          <a:spLocks noChangeAspect="1"/>
        </xdr:cNvSpPr>
      </xdr:nvSpPr>
      <xdr:spPr>
        <a:xfrm>
          <a:off x="9519285" y="0"/>
          <a:ext cx="277495" cy="211074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685800</xdr:rowOff>
    </xdr:to>
    <xdr:sp>
      <xdr:nvSpPr>
        <xdr:cNvPr id="2514" name="AutoShape 106" descr="u=3327118725,3352234642&amp;fm=214&amp;gp=0"/>
        <xdr:cNvSpPr>
          <a:spLocks noChangeAspect="1"/>
        </xdr:cNvSpPr>
      </xdr:nvSpPr>
      <xdr:spPr>
        <a:xfrm>
          <a:off x="9519285" y="0"/>
          <a:ext cx="277495" cy="210820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657860</xdr:rowOff>
    </xdr:to>
    <xdr:sp>
      <xdr:nvSpPr>
        <xdr:cNvPr id="2515" name="AutoShape 106" descr="u=3327118725,3352234642&amp;fm=214&amp;gp=0"/>
        <xdr:cNvSpPr>
          <a:spLocks noChangeAspect="1"/>
        </xdr:cNvSpPr>
      </xdr:nvSpPr>
      <xdr:spPr>
        <a:xfrm>
          <a:off x="9519285" y="0"/>
          <a:ext cx="277495" cy="208026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660400</xdr:rowOff>
    </xdr:to>
    <xdr:sp>
      <xdr:nvSpPr>
        <xdr:cNvPr id="2516" name="AutoShape 106" descr="u=3327118725,3352234642&amp;fm=214&amp;gp=0"/>
        <xdr:cNvSpPr>
          <a:spLocks noChangeAspect="1"/>
        </xdr:cNvSpPr>
      </xdr:nvSpPr>
      <xdr:spPr>
        <a:xfrm>
          <a:off x="9519285" y="0"/>
          <a:ext cx="277495" cy="208280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826770</xdr:rowOff>
    </xdr:to>
    <xdr:sp>
      <xdr:nvSpPr>
        <xdr:cNvPr id="2517" name="AutoShape 106" descr="u=3327118725,3352234642&amp;fm=214&amp;gp=0"/>
        <xdr:cNvSpPr>
          <a:spLocks noChangeAspect="1"/>
        </xdr:cNvSpPr>
      </xdr:nvSpPr>
      <xdr:spPr>
        <a:xfrm>
          <a:off x="9519285" y="0"/>
          <a:ext cx="277495" cy="224917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859155</xdr:rowOff>
    </xdr:to>
    <xdr:sp>
      <xdr:nvSpPr>
        <xdr:cNvPr id="2518" name="AutoShape 106" descr="u=3327118725,3352234642&amp;fm=214&amp;gp=0"/>
        <xdr:cNvSpPr>
          <a:spLocks noChangeAspect="1"/>
        </xdr:cNvSpPr>
      </xdr:nvSpPr>
      <xdr:spPr>
        <a:xfrm>
          <a:off x="9519285" y="0"/>
          <a:ext cx="277495" cy="228155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1017270</xdr:rowOff>
    </xdr:to>
    <xdr:sp>
      <xdr:nvSpPr>
        <xdr:cNvPr id="2519" name="AutoShape 106" descr="u=3327118725,3352234642&amp;fm=214&amp;gp=0"/>
        <xdr:cNvSpPr>
          <a:spLocks noChangeAspect="1"/>
        </xdr:cNvSpPr>
      </xdr:nvSpPr>
      <xdr:spPr>
        <a:xfrm>
          <a:off x="9519285" y="0"/>
          <a:ext cx="277495" cy="243967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1022350</xdr:rowOff>
    </xdr:to>
    <xdr:sp>
      <xdr:nvSpPr>
        <xdr:cNvPr id="2520" name="AutoShape 106" descr="u=3327118725,3352234642&amp;fm=214&amp;gp=0"/>
        <xdr:cNvSpPr>
          <a:spLocks noChangeAspect="1"/>
        </xdr:cNvSpPr>
      </xdr:nvSpPr>
      <xdr:spPr>
        <a:xfrm>
          <a:off x="9519285" y="0"/>
          <a:ext cx="277495" cy="244475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817245</xdr:rowOff>
    </xdr:to>
    <xdr:sp>
      <xdr:nvSpPr>
        <xdr:cNvPr id="2521" name="AutoShape 106" descr="u=3327118725,3352234642&amp;fm=214&amp;gp=0"/>
        <xdr:cNvSpPr>
          <a:spLocks noChangeAspect="1"/>
        </xdr:cNvSpPr>
      </xdr:nvSpPr>
      <xdr:spPr>
        <a:xfrm>
          <a:off x="9519285" y="0"/>
          <a:ext cx="277495" cy="223964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827405</xdr:rowOff>
    </xdr:to>
    <xdr:sp>
      <xdr:nvSpPr>
        <xdr:cNvPr id="2522" name="AutoShape 106" descr="u=3327118725,3352234642&amp;fm=214&amp;gp=0"/>
        <xdr:cNvSpPr>
          <a:spLocks noChangeAspect="1"/>
        </xdr:cNvSpPr>
      </xdr:nvSpPr>
      <xdr:spPr>
        <a:xfrm>
          <a:off x="9519285" y="0"/>
          <a:ext cx="277495" cy="224980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817880</xdr:rowOff>
    </xdr:to>
    <xdr:sp>
      <xdr:nvSpPr>
        <xdr:cNvPr id="2523" name="AutoShape 106" descr="u=3327118725,3352234642&amp;fm=214&amp;gp=0"/>
        <xdr:cNvSpPr>
          <a:spLocks noChangeAspect="1"/>
        </xdr:cNvSpPr>
      </xdr:nvSpPr>
      <xdr:spPr>
        <a:xfrm>
          <a:off x="9519285" y="0"/>
          <a:ext cx="277495" cy="224028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657860</xdr:rowOff>
    </xdr:to>
    <xdr:sp>
      <xdr:nvSpPr>
        <xdr:cNvPr id="2524" name="AutoShape 106" descr="u=3327118725,3352234642&amp;fm=214&amp;gp=0"/>
        <xdr:cNvSpPr>
          <a:spLocks noChangeAspect="1"/>
        </xdr:cNvSpPr>
      </xdr:nvSpPr>
      <xdr:spPr>
        <a:xfrm>
          <a:off x="9519285" y="0"/>
          <a:ext cx="277495" cy="208026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659765</xdr:rowOff>
    </xdr:to>
    <xdr:sp>
      <xdr:nvSpPr>
        <xdr:cNvPr id="2525" name="AutoShape 106" descr="u=3327118725,3352234642&amp;fm=214&amp;gp=0"/>
        <xdr:cNvSpPr>
          <a:spLocks noChangeAspect="1"/>
        </xdr:cNvSpPr>
      </xdr:nvSpPr>
      <xdr:spPr>
        <a:xfrm>
          <a:off x="9519285" y="0"/>
          <a:ext cx="277495" cy="208216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782955</xdr:rowOff>
    </xdr:to>
    <xdr:sp>
      <xdr:nvSpPr>
        <xdr:cNvPr id="2526" name="AutoShape 106" descr="u=3327118725,3352234642&amp;fm=214&amp;gp=0"/>
        <xdr:cNvSpPr>
          <a:spLocks noChangeAspect="1"/>
        </xdr:cNvSpPr>
      </xdr:nvSpPr>
      <xdr:spPr>
        <a:xfrm>
          <a:off x="9519285" y="0"/>
          <a:ext cx="277495" cy="220535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895985</xdr:rowOff>
    </xdr:to>
    <xdr:sp>
      <xdr:nvSpPr>
        <xdr:cNvPr id="2527" name="AutoShape 106" descr="u=3327118725,3352234642&amp;fm=214&amp;gp=0"/>
        <xdr:cNvSpPr>
          <a:spLocks noChangeAspect="1"/>
        </xdr:cNvSpPr>
      </xdr:nvSpPr>
      <xdr:spPr>
        <a:xfrm>
          <a:off x="9519285" y="0"/>
          <a:ext cx="277495" cy="231838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858520</xdr:rowOff>
    </xdr:to>
    <xdr:sp>
      <xdr:nvSpPr>
        <xdr:cNvPr id="2528" name="AutoShape 106" descr="u=3327118725,3352234642&amp;fm=214&amp;gp=0"/>
        <xdr:cNvSpPr>
          <a:spLocks noChangeAspect="1"/>
        </xdr:cNvSpPr>
      </xdr:nvSpPr>
      <xdr:spPr>
        <a:xfrm>
          <a:off x="9519285" y="0"/>
          <a:ext cx="277495" cy="228092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858520</xdr:rowOff>
    </xdr:to>
    <xdr:sp>
      <xdr:nvSpPr>
        <xdr:cNvPr id="2529" name="AutoShape 106" descr="u=3327118725,3352234642&amp;fm=214&amp;gp=0"/>
        <xdr:cNvSpPr>
          <a:spLocks noChangeAspect="1"/>
        </xdr:cNvSpPr>
      </xdr:nvSpPr>
      <xdr:spPr>
        <a:xfrm>
          <a:off x="9519285" y="0"/>
          <a:ext cx="277495" cy="228092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939800</xdr:rowOff>
    </xdr:to>
    <xdr:sp>
      <xdr:nvSpPr>
        <xdr:cNvPr id="2530" name="AutoShape 106" descr="u=3327118725,3352234642&amp;fm=214&amp;gp=0"/>
        <xdr:cNvSpPr>
          <a:spLocks noChangeAspect="1"/>
        </xdr:cNvSpPr>
      </xdr:nvSpPr>
      <xdr:spPr>
        <a:xfrm>
          <a:off x="9519285" y="0"/>
          <a:ext cx="277495" cy="236220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690245</xdr:rowOff>
    </xdr:to>
    <xdr:sp>
      <xdr:nvSpPr>
        <xdr:cNvPr id="2531" name="AutoShape 106" descr="u=3327118725,3352234642&amp;fm=214&amp;gp=0"/>
        <xdr:cNvSpPr>
          <a:spLocks noChangeAspect="1"/>
        </xdr:cNvSpPr>
      </xdr:nvSpPr>
      <xdr:spPr>
        <a:xfrm>
          <a:off x="9519285" y="0"/>
          <a:ext cx="277495" cy="211264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945515</xdr:rowOff>
    </xdr:to>
    <xdr:sp>
      <xdr:nvSpPr>
        <xdr:cNvPr id="2532" name="AutoShape 106" descr="u=3327118725,3352234642&amp;fm=214&amp;gp=0"/>
        <xdr:cNvSpPr>
          <a:spLocks noChangeAspect="1"/>
        </xdr:cNvSpPr>
      </xdr:nvSpPr>
      <xdr:spPr>
        <a:xfrm>
          <a:off x="9519285" y="0"/>
          <a:ext cx="277495" cy="236791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856615</xdr:rowOff>
    </xdr:to>
    <xdr:sp>
      <xdr:nvSpPr>
        <xdr:cNvPr id="2533" name="AutoShape 106" descr="u=3327118725,3352234642&amp;fm=214&amp;gp=0"/>
        <xdr:cNvSpPr>
          <a:spLocks noChangeAspect="1"/>
        </xdr:cNvSpPr>
      </xdr:nvSpPr>
      <xdr:spPr>
        <a:xfrm>
          <a:off x="9519285" y="0"/>
          <a:ext cx="277495" cy="227901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593725</xdr:rowOff>
    </xdr:to>
    <xdr:sp>
      <xdr:nvSpPr>
        <xdr:cNvPr id="2534" name="AutoShape 106" descr="u=3327118725,3352234642&amp;fm=214&amp;gp=0"/>
        <xdr:cNvSpPr>
          <a:spLocks noChangeAspect="1"/>
        </xdr:cNvSpPr>
      </xdr:nvSpPr>
      <xdr:spPr>
        <a:xfrm>
          <a:off x="9519285" y="0"/>
          <a:ext cx="277495" cy="201612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1204595</xdr:rowOff>
    </xdr:to>
    <xdr:sp>
      <xdr:nvSpPr>
        <xdr:cNvPr id="2535" name="AutoShape 106" descr="u=3327118725,3352234642&amp;fm=214&amp;gp=0"/>
        <xdr:cNvSpPr>
          <a:spLocks noChangeAspect="1"/>
        </xdr:cNvSpPr>
      </xdr:nvSpPr>
      <xdr:spPr>
        <a:xfrm>
          <a:off x="9519285" y="0"/>
          <a:ext cx="277495" cy="262699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1163955</xdr:rowOff>
    </xdr:to>
    <xdr:sp>
      <xdr:nvSpPr>
        <xdr:cNvPr id="2536" name="AutoShape 106" descr="u=3327118725,3352234642&amp;fm=214&amp;gp=0"/>
        <xdr:cNvSpPr>
          <a:spLocks noChangeAspect="1"/>
        </xdr:cNvSpPr>
      </xdr:nvSpPr>
      <xdr:spPr>
        <a:xfrm>
          <a:off x="9519285" y="0"/>
          <a:ext cx="277495" cy="258635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687705</xdr:rowOff>
    </xdr:to>
    <xdr:sp>
      <xdr:nvSpPr>
        <xdr:cNvPr id="2537" name="AutoShape 106" descr="u=3327118725,3352234642&amp;fm=214&amp;gp=0"/>
        <xdr:cNvSpPr>
          <a:spLocks noChangeAspect="1"/>
        </xdr:cNvSpPr>
      </xdr:nvSpPr>
      <xdr:spPr>
        <a:xfrm>
          <a:off x="9519285" y="0"/>
          <a:ext cx="277495" cy="211010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1400175</xdr:rowOff>
    </xdr:to>
    <xdr:sp>
      <xdr:nvSpPr>
        <xdr:cNvPr id="2538" name="AutoShape 106" descr="u=3327118725,3352234642&amp;fm=214&amp;gp=0"/>
        <xdr:cNvSpPr>
          <a:spLocks noChangeAspect="1"/>
        </xdr:cNvSpPr>
      </xdr:nvSpPr>
      <xdr:spPr>
        <a:xfrm>
          <a:off x="9519285" y="0"/>
          <a:ext cx="277495" cy="282257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1402080</xdr:rowOff>
    </xdr:to>
    <xdr:sp>
      <xdr:nvSpPr>
        <xdr:cNvPr id="2539" name="AutoShape 106" descr="u=3327118725,3352234642&amp;fm=214&amp;gp=0"/>
        <xdr:cNvSpPr>
          <a:spLocks noChangeAspect="1"/>
        </xdr:cNvSpPr>
      </xdr:nvSpPr>
      <xdr:spPr>
        <a:xfrm>
          <a:off x="9519285" y="0"/>
          <a:ext cx="277495" cy="282448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657225</xdr:rowOff>
    </xdr:to>
    <xdr:sp>
      <xdr:nvSpPr>
        <xdr:cNvPr id="2540" name="AutoShape 106" descr="u=3327118725,3352234642&amp;fm=214&amp;gp=0"/>
        <xdr:cNvSpPr>
          <a:spLocks noChangeAspect="1"/>
        </xdr:cNvSpPr>
      </xdr:nvSpPr>
      <xdr:spPr>
        <a:xfrm>
          <a:off x="9519285" y="0"/>
          <a:ext cx="277495" cy="207962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1403985</xdr:rowOff>
    </xdr:to>
    <xdr:sp>
      <xdr:nvSpPr>
        <xdr:cNvPr id="2541" name="AutoShape 106" descr="u=3327118725,3352234642&amp;fm=214&amp;gp=0"/>
        <xdr:cNvSpPr>
          <a:spLocks noChangeAspect="1"/>
        </xdr:cNvSpPr>
      </xdr:nvSpPr>
      <xdr:spPr>
        <a:xfrm>
          <a:off x="9519285" y="0"/>
          <a:ext cx="277495" cy="282638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1228725</xdr:rowOff>
    </xdr:to>
    <xdr:sp>
      <xdr:nvSpPr>
        <xdr:cNvPr id="2542" name="AutoShape 106" descr="u=3327118725,3352234642&amp;fm=214&amp;gp=0"/>
        <xdr:cNvSpPr>
          <a:spLocks noChangeAspect="1"/>
        </xdr:cNvSpPr>
      </xdr:nvSpPr>
      <xdr:spPr>
        <a:xfrm>
          <a:off x="9519285" y="0"/>
          <a:ext cx="277495" cy="265112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659130</xdr:rowOff>
    </xdr:to>
    <xdr:sp>
      <xdr:nvSpPr>
        <xdr:cNvPr id="2543" name="AutoShape 106" descr="u=3327118725,3352234642&amp;fm=214&amp;gp=0"/>
        <xdr:cNvSpPr>
          <a:spLocks noChangeAspect="1"/>
        </xdr:cNvSpPr>
      </xdr:nvSpPr>
      <xdr:spPr>
        <a:xfrm>
          <a:off x="9519285" y="0"/>
          <a:ext cx="277495" cy="208153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1400810</xdr:rowOff>
    </xdr:to>
    <xdr:sp>
      <xdr:nvSpPr>
        <xdr:cNvPr id="2544" name="AutoShape 106" descr="u=3327118725,3352234642&amp;fm=214&amp;gp=0"/>
        <xdr:cNvSpPr>
          <a:spLocks noChangeAspect="1"/>
        </xdr:cNvSpPr>
      </xdr:nvSpPr>
      <xdr:spPr>
        <a:xfrm>
          <a:off x="9519285" y="0"/>
          <a:ext cx="277495" cy="282321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945515</xdr:rowOff>
    </xdr:to>
    <xdr:sp>
      <xdr:nvSpPr>
        <xdr:cNvPr id="2545" name="AutoShape 106" descr="u=3327118725,3352234642&amp;fm=214&amp;gp=0"/>
        <xdr:cNvSpPr>
          <a:spLocks noChangeAspect="1"/>
        </xdr:cNvSpPr>
      </xdr:nvSpPr>
      <xdr:spPr>
        <a:xfrm>
          <a:off x="9519285" y="0"/>
          <a:ext cx="277495" cy="236791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946785</xdr:rowOff>
    </xdr:to>
    <xdr:sp>
      <xdr:nvSpPr>
        <xdr:cNvPr id="2546" name="AutoShape 106" descr="u=3327118725,3352234642&amp;fm=214&amp;gp=0"/>
        <xdr:cNvSpPr>
          <a:spLocks noChangeAspect="1"/>
        </xdr:cNvSpPr>
      </xdr:nvSpPr>
      <xdr:spPr>
        <a:xfrm>
          <a:off x="9519285" y="0"/>
          <a:ext cx="277495" cy="236918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1049655</xdr:rowOff>
    </xdr:to>
    <xdr:sp>
      <xdr:nvSpPr>
        <xdr:cNvPr id="2547" name="AutoShape 106" descr="u=3327118725,3352234642&amp;fm=214&amp;gp=0"/>
        <xdr:cNvSpPr>
          <a:spLocks noChangeAspect="1"/>
        </xdr:cNvSpPr>
      </xdr:nvSpPr>
      <xdr:spPr>
        <a:xfrm>
          <a:off x="9519285" y="0"/>
          <a:ext cx="277495" cy="2472055"/>
        </a:xfrm>
        <a:prstGeom prst="rect">
          <a:avLst/>
        </a:prstGeom>
        <a:noFill/>
        <a:ln w="9525">
          <a:noFill/>
        </a:ln>
      </xdr:spPr>
    </xdr:sp>
    <xdr:clientData/>
  </xdr:twoCellAnchor>
  <xdr:twoCellAnchor editAs="oneCell">
    <xdr:from>
      <xdr:col>7</xdr:col>
      <xdr:colOff>594995</xdr:colOff>
      <xdr:row>28</xdr:row>
      <xdr:rowOff>266700</xdr:rowOff>
    </xdr:from>
    <xdr:to>
      <xdr:col>7</xdr:col>
      <xdr:colOff>872490</xdr:colOff>
      <xdr:row>29</xdr:row>
      <xdr:rowOff>809625</xdr:rowOff>
    </xdr:to>
    <xdr:sp>
      <xdr:nvSpPr>
        <xdr:cNvPr id="2548" name="AutoShape 106" descr="u=3327118725,3352234642&amp;fm=214&amp;gp=0"/>
        <xdr:cNvSpPr>
          <a:spLocks noChangeAspect="1"/>
        </xdr:cNvSpPr>
      </xdr:nvSpPr>
      <xdr:spPr>
        <a:xfrm>
          <a:off x="9519285" y="41837610"/>
          <a:ext cx="277495" cy="2549525"/>
        </a:xfrm>
        <a:prstGeom prst="rect">
          <a:avLst/>
        </a:prstGeom>
        <a:noFill/>
        <a:ln w="9525">
          <a:noFill/>
        </a:ln>
      </xdr:spPr>
    </xdr:sp>
    <xdr:clientData/>
  </xdr:twoCellAnchor>
  <xdr:twoCellAnchor editAs="oneCell">
    <xdr:from>
      <xdr:col>7</xdr:col>
      <xdr:colOff>594995</xdr:colOff>
      <xdr:row>29</xdr:row>
      <xdr:rowOff>266065</xdr:rowOff>
    </xdr:from>
    <xdr:to>
      <xdr:col>7</xdr:col>
      <xdr:colOff>872490</xdr:colOff>
      <xdr:row>30</xdr:row>
      <xdr:rowOff>586740</xdr:rowOff>
    </xdr:to>
    <xdr:sp>
      <xdr:nvSpPr>
        <xdr:cNvPr id="2549" name="AutoShape 106" descr="u=3327118725,3352234642&amp;fm=214&amp;gp=0"/>
        <xdr:cNvSpPr>
          <a:spLocks noChangeAspect="1"/>
        </xdr:cNvSpPr>
      </xdr:nvSpPr>
      <xdr:spPr>
        <a:xfrm>
          <a:off x="9519285" y="43843575"/>
          <a:ext cx="277495" cy="2365375"/>
        </a:xfrm>
        <a:prstGeom prst="rect">
          <a:avLst/>
        </a:prstGeom>
        <a:noFill/>
        <a:ln w="9525">
          <a:noFill/>
        </a:ln>
      </xdr:spPr>
    </xdr:sp>
    <xdr:clientData/>
  </xdr:twoCellAnchor>
  <xdr:twoCellAnchor editAs="oneCell">
    <xdr:from>
      <xdr:col>7</xdr:col>
      <xdr:colOff>594995</xdr:colOff>
      <xdr:row>29</xdr:row>
      <xdr:rowOff>377825</xdr:rowOff>
    </xdr:from>
    <xdr:to>
      <xdr:col>7</xdr:col>
      <xdr:colOff>872490</xdr:colOff>
      <xdr:row>31</xdr:row>
      <xdr:rowOff>212090</xdr:rowOff>
    </xdr:to>
    <xdr:sp>
      <xdr:nvSpPr>
        <xdr:cNvPr id="2550" name="AutoShape 106" descr="u=3327118725,3352234642&amp;fm=214&amp;gp=0"/>
        <xdr:cNvSpPr>
          <a:spLocks noChangeAspect="1"/>
        </xdr:cNvSpPr>
      </xdr:nvSpPr>
      <xdr:spPr>
        <a:xfrm>
          <a:off x="9519285" y="43955335"/>
          <a:ext cx="277495" cy="3199765"/>
        </a:xfrm>
        <a:prstGeom prst="rect">
          <a:avLst/>
        </a:prstGeom>
        <a:noFill/>
        <a:ln w="9525">
          <a:noFill/>
        </a:ln>
      </xdr:spPr>
    </xdr:sp>
    <xdr:clientData/>
  </xdr:twoCellAnchor>
  <xdr:twoCellAnchor editAs="oneCell">
    <xdr:from>
      <xdr:col>7</xdr:col>
      <xdr:colOff>594995</xdr:colOff>
      <xdr:row>23</xdr:row>
      <xdr:rowOff>182880</xdr:rowOff>
    </xdr:from>
    <xdr:to>
      <xdr:col>7</xdr:col>
      <xdr:colOff>872490</xdr:colOff>
      <xdr:row>26</xdr:row>
      <xdr:rowOff>1676400</xdr:rowOff>
    </xdr:to>
    <xdr:sp>
      <xdr:nvSpPr>
        <xdr:cNvPr id="2551" name="AutoShape 106" descr="u=3327118725,3352234642&amp;fm=214&amp;gp=0"/>
        <xdr:cNvSpPr>
          <a:spLocks noChangeAspect="1"/>
        </xdr:cNvSpPr>
      </xdr:nvSpPr>
      <xdr:spPr>
        <a:xfrm>
          <a:off x="9519285" y="37231320"/>
          <a:ext cx="277495" cy="2471420"/>
        </a:xfrm>
        <a:prstGeom prst="rect">
          <a:avLst/>
        </a:prstGeom>
        <a:noFill/>
        <a:ln w="9525">
          <a:noFill/>
        </a:ln>
      </xdr:spPr>
    </xdr:sp>
    <xdr:clientData/>
  </xdr:twoCellAnchor>
  <xdr:twoCellAnchor editAs="oneCell">
    <xdr:from>
      <xdr:col>7</xdr:col>
      <xdr:colOff>594995</xdr:colOff>
      <xdr:row>26</xdr:row>
      <xdr:rowOff>267970</xdr:rowOff>
    </xdr:from>
    <xdr:to>
      <xdr:col>7</xdr:col>
      <xdr:colOff>872490</xdr:colOff>
      <xdr:row>27</xdr:row>
      <xdr:rowOff>1247140</xdr:rowOff>
    </xdr:to>
    <xdr:sp>
      <xdr:nvSpPr>
        <xdr:cNvPr id="2552" name="AutoShape 106" descr="u=3327118725,3352234642&amp;fm=214&amp;gp=0"/>
        <xdr:cNvSpPr>
          <a:spLocks noChangeAspect="1"/>
        </xdr:cNvSpPr>
      </xdr:nvSpPr>
      <xdr:spPr>
        <a:xfrm>
          <a:off x="9519285" y="38294310"/>
          <a:ext cx="277495" cy="2751455"/>
        </a:xfrm>
        <a:prstGeom prst="rect">
          <a:avLst/>
        </a:prstGeom>
        <a:noFill/>
        <a:ln w="9525">
          <a:noFill/>
        </a:ln>
      </xdr:spPr>
    </xdr:sp>
    <xdr:clientData/>
  </xdr:twoCellAnchor>
  <xdr:twoCellAnchor editAs="oneCell">
    <xdr:from>
      <xdr:col>7</xdr:col>
      <xdr:colOff>594995</xdr:colOff>
      <xdr:row>25</xdr:row>
      <xdr:rowOff>266700</xdr:rowOff>
    </xdr:from>
    <xdr:to>
      <xdr:col>7</xdr:col>
      <xdr:colOff>872490</xdr:colOff>
      <xdr:row>27</xdr:row>
      <xdr:rowOff>1099820</xdr:rowOff>
    </xdr:to>
    <xdr:sp>
      <xdr:nvSpPr>
        <xdr:cNvPr id="2553" name="AutoShape 106" descr="u=3327118725,3352234642&amp;fm=214&amp;gp=0"/>
        <xdr:cNvSpPr>
          <a:spLocks noChangeAspect="1"/>
        </xdr:cNvSpPr>
      </xdr:nvSpPr>
      <xdr:spPr>
        <a:xfrm>
          <a:off x="9519285" y="38000940"/>
          <a:ext cx="277495" cy="289750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713105</xdr:rowOff>
    </xdr:to>
    <xdr:sp>
      <xdr:nvSpPr>
        <xdr:cNvPr id="2554" name="AutoShape 106" descr="u=3327118725,3352234642&amp;fm=214&amp;gp=0"/>
        <xdr:cNvSpPr>
          <a:spLocks noChangeAspect="1"/>
        </xdr:cNvSpPr>
      </xdr:nvSpPr>
      <xdr:spPr>
        <a:xfrm>
          <a:off x="9519285" y="0"/>
          <a:ext cx="277495" cy="213550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688340</xdr:rowOff>
    </xdr:to>
    <xdr:sp>
      <xdr:nvSpPr>
        <xdr:cNvPr id="2555" name="AutoShape 106" descr="u=3327118725,3352234642&amp;fm=214&amp;gp=0"/>
        <xdr:cNvSpPr>
          <a:spLocks noChangeAspect="1"/>
        </xdr:cNvSpPr>
      </xdr:nvSpPr>
      <xdr:spPr>
        <a:xfrm>
          <a:off x="9519285" y="0"/>
          <a:ext cx="277495" cy="211074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688340</xdr:rowOff>
    </xdr:to>
    <xdr:sp>
      <xdr:nvSpPr>
        <xdr:cNvPr id="2556" name="AutoShape 106" descr="u=3327118725,3352234642&amp;fm=214&amp;gp=0"/>
        <xdr:cNvSpPr>
          <a:spLocks noChangeAspect="1"/>
        </xdr:cNvSpPr>
      </xdr:nvSpPr>
      <xdr:spPr>
        <a:xfrm>
          <a:off x="9519285" y="0"/>
          <a:ext cx="277495" cy="211074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685800</xdr:rowOff>
    </xdr:to>
    <xdr:sp>
      <xdr:nvSpPr>
        <xdr:cNvPr id="2557" name="AutoShape 106" descr="u=3327118725,3352234642&amp;fm=214&amp;gp=0"/>
        <xdr:cNvSpPr>
          <a:spLocks noChangeAspect="1"/>
        </xdr:cNvSpPr>
      </xdr:nvSpPr>
      <xdr:spPr>
        <a:xfrm>
          <a:off x="9519285" y="0"/>
          <a:ext cx="277495" cy="210820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657860</xdr:rowOff>
    </xdr:to>
    <xdr:sp>
      <xdr:nvSpPr>
        <xdr:cNvPr id="2558" name="AutoShape 106" descr="u=3327118725,3352234642&amp;fm=214&amp;gp=0"/>
        <xdr:cNvSpPr>
          <a:spLocks noChangeAspect="1"/>
        </xdr:cNvSpPr>
      </xdr:nvSpPr>
      <xdr:spPr>
        <a:xfrm>
          <a:off x="9519285" y="0"/>
          <a:ext cx="277495" cy="208026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660400</xdr:rowOff>
    </xdr:to>
    <xdr:sp>
      <xdr:nvSpPr>
        <xdr:cNvPr id="2559" name="AutoShape 106" descr="u=3327118725,3352234642&amp;fm=214&amp;gp=0"/>
        <xdr:cNvSpPr>
          <a:spLocks noChangeAspect="1"/>
        </xdr:cNvSpPr>
      </xdr:nvSpPr>
      <xdr:spPr>
        <a:xfrm>
          <a:off x="9519285" y="0"/>
          <a:ext cx="277495" cy="208280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1021715</xdr:rowOff>
    </xdr:to>
    <xdr:sp>
      <xdr:nvSpPr>
        <xdr:cNvPr id="2560" name="AutoShape 106" descr="u=3327118725,3352234642&amp;fm=214&amp;gp=0"/>
        <xdr:cNvSpPr>
          <a:spLocks noChangeAspect="1"/>
        </xdr:cNvSpPr>
      </xdr:nvSpPr>
      <xdr:spPr>
        <a:xfrm>
          <a:off x="9519285" y="0"/>
          <a:ext cx="277495" cy="244411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859155</xdr:rowOff>
    </xdr:to>
    <xdr:sp>
      <xdr:nvSpPr>
        <xdr:cNvPr id="2561" name="AutoShape 106" descr="u=3327118725,3352234642&amp;fm=214&amp;gp=0"/>
        <xdr:cNvSpPr>
          <a:spLocks noChangeAspect="1"/>
        </xdr:cNvSpPr>
      </xdr:nvSpPr>
      <xdr:spPr>
        <a:xfrm>
          <a:off x="9519285" y="0"/>
          <a:ext cx="277495" cy="228155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817245</xdr:rowOff>
    </xdr:to>
    <xdr:sp>
      <xdr:nvSpPr>
        <xdr:cNvPr id="2562" name="AutoShape 106" descr="u=3327118725,3352234642&amp;fm=214&amp;gp=0"/>
        <xdr:cNvSpPr>
          <a:spLocks noChangeAspect="1"/>
        </xdr:cNvSpPr>
      </xdr:nvSpPr>
      <xdr:spPr>
        <a:xfrm>
          <a:off x="9519285" y="0"/>
          <a:ext cx="277495" cy="223964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1022350</xdr:rowOff>
    </xdr:to>
    <xdr:sp>
      <xdr:nvSpPr>
        <xdr:cNvPr id="2563" name="AutoShape 106" descr="u=3327118725,3352234642&amp;fm=214&amp;gp=0"/>
        <xdr:cNvSpPr>
          <a:spLocks noChangeAspect="1"/>
        </xdr:cNvSpPr>
      </xdr:nvSpPr>
      <xdr:spPr>
        <a:xfrm>
          <a:off x="9519285" y="0"/>
          <a:ext cx="277495" cy="244475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1019175</xdr:rowOff>
    </xdr:to>
    <xdr:sp>
      <xdr:nvSpPr>
        <xdr:cNvPr id="2564" name="AutoShape 106" descr="u=3327118725,3352234642&amp;fm=214&amp;gp=0"/>
        <xdr:cNvSpPr>
          <a:spLocks noChangeAspect="1"/>
        </xdr:cNvSpPr>
      </xdr:nvSpPr>
      <xdr:spPr>
        <a:xfrm>
          <a:off x="9519285" y="0"/>
          <a:ext cx="277495" cy="244157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1024255</xdr:rowOff>
    </xdr:to>
    <xdr:sp>
      <xdr:nvSpPr>
        <xdr:cNvPr id="2565" name="AutoShape 106" descr="u=3327118725,3352234642&amp;fm=214&amp;gp=0"/>
        <xdr:cNvSpPr>
          <a:spLocks noChangeAspect="1"/>
        </xdr:cNvSpPr>
      </xdr:nvSpPr>
      <xdr:spPr>
        <a:xfrm>
          <a:off x="9519285" y="0"/>
          <a:ext cx="277495" cy="244665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1017905</xdr:rowOff>
    </xdr:to>
    <xdr:sp>
      <xdr:nvSpPr>
        <xdr:cNvPr id="2566" name="AutoShape 106" descr="u=3327118725,3352234642&amp;fm=214&amp;gp=0"/>
        <xdr:cNvSpPr>
          <a:spLocks noChangeAspect="1"/>
        </xdr:cNvSpPr>
      </xdr:nvSpPr>
      <xdr:spPr>
        <a:xfrm>
          <a:off x="9519285" y="0"/>
          <a:ext cx="277495" cy="244030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657860</xdr:rowOff>
    </xdr:to>
    <xdr:sp>
      <xdr:nvSpPr>
        <xdr:cNvPr id="2567" name="AutoShape 106" descr="u=3327118725,3352234642&amp;fm=214&amp;gp=0"/>
        <xdr:cNvSpPr>
          <a:spLocks noChangeAspect="1"/>
        </xdr:cNvSpPr>
      </xdr:nvSpPr>
      <xdr:spPr>
        <a:xfrm>
          <a:off x="9519285" y="0"/>
          <a:ext cx="277495" cy="208026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659765</xdr:rowOff>
    </xdr:to>
    <xdr:sp>
      <xdr:nvSpPr>
        <xdr:cNvPr id="2568" name="AutoShape 106" descr="u=3327118725,3352234642&amp;fm=214&amp;gp=0"/>
        <xdr:cNvSpPr>
          <a:spLocks noChangeAspect="1"/>
        </xdr:cNvSpPr>
      </xdr:nvSpPr>
      <xdr:spPr>
        <a:xfrm>
          <a:off x="9519285" y="0"/>
          <a:ext cx="277495" cy="208216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782955</xdr:rowOff>
    </xdr:to>
    <xdr:sp>
      <xdr:nvSpPr>
        <xdr:cNvPr id="2569" name="AutoShape 106" descr="u=3327118725,3352234642&amp;fm=214&amp;gp=0"/>
        <xdr:cNvSpPr>
          <a:spLocks noChangeAspect="1"/>
        </xdr:cNvSpPr>
      </xdr:nvSpPr>
      <xdr:spPr>
        <a:xfrm>
          <a:off x="9519285" y="0"/>
          <a:ext cx="277495" cy="220535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942340</xdr:rowOff>
    </xdr:to>
    <xdr:sp>
      <xdr:nvSpPr>
        <xdr:cNvPr id="2570" name="AutoShape 106" descr="u=3327118725,3352234642&amp;fm=214&amp;gp=0"/>
        <xdr:cNvSpPr>
          <a:spLocks noChangeAspect="1"/>
        </xdr:cNvSpPr>
      </xdr:nvSpPr>
      <xdr:spPr>
        <a:xfrm>
          <a:off x="9519285" y="0"/>
          <a:ext cx="277495" cy="236474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942340</xdr:rowOff>
    </xdr:to>
    <xdr:sp>
      <xdr:nvSpPr>
        <xdr:cNvPr id="2571" name="AutoShape 106" descr="u=3327118725,3352234642&amp;fm=214&amp;gp=0"/>
        <xdr:cNvSpPr>
          <a:spLocks noChangeAspect="1"/>
        </xdr:cNvSpPr>
      </xdr:nvSpPr>
      <xdr:spPr>
        <a:xfrm>
          <a:off x="9519285" y="0"/>
          <a:ext cx="277495" cy="236474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939800</xdr:rowOff>
    </xdr:to>
    <xdr:sp>
      <xdr:nvSpPr>
        <xdr:cNvPr id="2572" name="AutoShape 106" descr="u=3327118725,3352234642&amp;fm=214&amp;gp=0"/>
        <xdr:cNvSpPr>
          <a:spLocks noChangeAspect="1"/>
        </xdr:cNvSpPr>
      </xdr:nvSpPr>
      <xdr:spPr>
        <a:xfrm>
          <a:off x="9519285" y="0"/>
          <a:ext cx="277495" cy="236220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690245</xdr:rowOff>
    </xdr:to>
    <xdr:sp>
      <xdr:nvSpPr>
        <xdr:cNvPr id="2573" name="AutoShape 106" descr="u=3327118725,3352234642&amp;fm=214&amp;gp=0"/>
        <xdr:cNvSpPr>
          <a:spLocks noChangeAspect="1"/>
        </xdr:cNvSpPr>
      </xdr:nvSpPr>
      <xdr:spPr>
        <a:xfrm>
          <a:off x="9519285" y="0"/>
          <a:ext cx="277495" cy="211264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945515</xdr:rowOff>
    </xdr:to>
    <xdr:sp>
      <xdr:nvSpPr>
        <xdr:cNvPr id="2574" name="AutoShape 106" descr="u=3327118725,3352234642&amp;fm=214&amp;gp=0"/>
        <xdr:cNvSpPr>
          <a:spLocks noChangeAspect="1"/>
        </xdr:cNvSpPr>
      </xdr:nvSpPr>
      <xdr:spPr>
        <a:xfrm>
          <a:off x="9519285" y="0"/>
          <a:ext cx="277495" cy="236791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940435</xdr:rowOff>
    </xdr:to>
    <xdr:sp>
      <xdr:nvSpPr>
        <xdr:cNvPr id="2575" name="AutoShape 106" descr="u=3327118725,3352234642&amp;fm=214&amp;gp=0"/>
        <xdr:cNvSpPr>
          <a:spLocks noChangeAspect="1"/>
        </xdr:cNvSpPr>
      </xdr:nvSpPr>
      <xdr:spPr>
        <a:xfrm>
          <a:off x="9519285" y="0"/>
          <a:ext cx="277495" cy="236283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657860</xdr:rowOff>
    </xdr:to>
    <xdr:sp>
      <xdr:nvSpPr>
        <xdr:cNvPr id="2576" name="AutoShape 106" descr="u=3327118725,3352234642&amp;fm=214&amp;gp=0"/>
        <xdr:cNvSpPr>
          <a:spLocks noChangeAspect="1"/>
        </xdr:cNvSpPr>
      </xdr:nvSpPr>
      <xdr:spPr>
        <a:xfrm>
          <a:off x="9519285" y="0"/>
          <a:ext cx="277495" cy="208026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596900</xdr:rowOff>
    </xdr:to>
    <xdr:sp>
      <xdr:nvSpPr>
        <xdr:cNvPr id="2577" name="AutoShape 106" descr="u=3327118725,3352234642&amp;fm=214&amp;gp=0"/>
        <xdr:cNvSpPr>
          <a:spLocks noChangeAspect="1"/>
        </xdr:cNvSpPr>
      </xdr:nvSpPr>
      <xdr:spPr>
        <a:xfrm>
          <a:off x="9519285" y="0"/>
          <a:ext cx="277495" cy="201930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657225</xdr:rowOff>
    </xdr:to>
    <xdr:sp>
      <xdr:nvSpPr>
        <xdr:cNvPr id="2578" name="AutoShape 106" descr="u=3327118725,3352234642&amp;fm=214&amp;gp=0"/>
        <xdr:cNvSpPr>
          <a:spLocks noChangeAspect="1"/>
        </xdr:cNvSpPr>
      </xdr:nvSpPr>
      <xdr:spPr>
        <a:xfrm>
          <a:off x="9519285" y="0"/>
          <a:ext cx="277495" cy="207962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659130</xdr:rowOff>
    </xdr:to>
    <xdr:sp>
      <xdr:nvSpPr>
        <xdr:cNvPr id="2579" name="AutoShape 106" descr="u=3327118725,3352234642&amp;fm=214&amp;gp=0"/>
        <xdr:cNvSpPr>
          <a:spLocks noChangeAspect="1"/>
        </xdr:cNvSpPr>
      </xdr:nvSpPr>
      <xdr:spPr>
        <a:xfrm>
          <a:off x="9519285" y="0"/>
          <a:ext cx="277495" cy="208153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945515</xdr:rowOff>
    </xdr:to>
    <xdr:sp>
      <xdr:nvSpPr>
        <xdr:cNvPr id="2580" name="AutoShape 106" descr="u=3327118725,3352234642&amp;fm=214&amp;gp=0"/>
        <xdr:cNvSpPr>
          <a:spLocks noChangeAspect="1"/>
        </xdr:cNvSpPr>
      </xdr:nvSpPr>
      <xdr:spPr>
        <a:xfrm>
          <a:off x="9519285" y="0"/>
          <a:ext cx="277495" cy="236791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861695</xdr:rowOff>
    </xdr:to>
    <xdr:sp>
      <xdr:nvSpPr>
        <xdr:cNvPr id="2581" name="AutoShape 106" descr="u=3327118725,3352234642&amp;fm=214&amp;gp=0"/>
        <xdr:cNvSpPr>
          <a:spLocks noChangeAspect="1"/>
        </xdr:cNvSpPr>
      </xdr:nvSpPr>
      <xdr:spPr>
        <a:xfrm>
          <a:off x="9519285" y="0"/>
          <a:ext cx="277495" cy="228409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942340</xdr:rowOff>
    </xdr:to>
    <xdr:sp>
      <xdr:nvSpPr>
        <xdr:cNvPr id="2582" name="AutoShape 106" descr="u=3327118725,3352234642&amp;fm=214&amp;gp=0"/>
        <xdr:cNvSpPr>
          <a:spLocks noChangeAspect="1"/>
        </xdr:cNvSpPr>
      </xdr:nvSpPr>
      <xdr:spPr>
        <a:xfrm>
          <a:off x="9519285" y="0"/>
          <a:ext cx="277495" cy="236474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942340</xdr:rowOff>
    </xdr:to>
    <xdr:sp>
      <xdr:nvSpPr>
        <xdr:cNvPr id="2583" name="AutoShape 106" descr="u=3327118725,3352234642&amp;fm=214&amp;gp=0"/>
        <xdr:cNvSpPr>
          <a:spLocks noChangeAspect="1"/>
        </xdr:cNvSpPr>
      </xdr:nvSpPr>
      <xdr:spPr>
        <a:xfrm>
          <a:off x="9519285" y="0"/>
          <a:ext cx="277495" cy="236474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690245</xdr:rowOff>
    </xdr:to>
    <xdr:sp>
      <xdr:nvSpPr>
        <xdr:cNvPr id="2584" name="AutoShape 106" descr="u=3327118725,3352234642&amp;fm=214&amp;gp=0"/>
        <xdr:cNvSpPr>
          <a:spLocks noChangeAspect="1"/>
        </xdr:cNvSpPr>
      </xdr:nvSpPr>
      <xdr:spPr>
        <a:xfrm>
          <a:off x="9519285" y="0"/>
          <a:ext cx="277495" cy="211264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940435</xdr:rowOff>
    </xdr:to>
    <xdr:sp>
      <xdr:nvSpPr>
        <xdr:cNvPr id="2585" name="AutoShape 106" descr="u=3327118725,3352234642&amp;fm=214&amp;gp=0"/>
        <xdr:cNvSpPr>
          <a:spLocks noChangeAspect="1"/>
        </xdr:cNvSpPr>
      </xdr:nvSpPr>
      <xdr:spPr>
        <a:xfrm>
          <a:off x="9519285" y="0"/>
          <a:ext cx="277495" cy="236283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657860</xdr:rowOff>
    </xdr:to>
    <xdr:sp>
      <xdr:nvSpPr>
        <xdr:cNvPr id="2586" name="AutoShape 106" descr="u=3327118725,3352234642&amp;fm=214&amp;gp=0"/>
        <xdr:cNvSpPr>
          <a:spLocks noChangeAspect="1"/>
        </xdr:cNvSpPr>
      </xdr:nvSpPr>
      <xdr:spPr>
        <a:xfrm>
          <a:off x="9519285" y="0"/>
          <a:ext cx="277495" cy="208026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774065</xdr:rowOff>
    </xdr:to>
    <xdr:sp>
      <xdr:nvSpPr>
        <xdr:cNvPr id="2587" name="AutoShape 106" descr="u=3327118725,3352234642&amp;fm=214&amp;gp=0"/>
        <xdr:cNvSpPr>
          <a:spLocks noChangeAspect="1"/>
        </xdr:cNvSpPr>
      </xdr:nvSpPr>
      <xdr:spPr>
        <a:xfrm>
          <a:off x="9519285" y="0"/>
          <a:ext cx="277495" cy="219646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946785</xdr:rowOff>
    </xdr:to>
    <xdr:sp>
      <xdr:nvSpPr>
        <xdr:cNvPr id="2588" name="AutoShape 106" descr="u=3327118725,3352234642&amp;fm=214&amp;gp=0"/>
        <xdr:cNvSpPr>
          <a:spLocks noChangeAspect="1"/>
        </xdr:cNvSpPr>
      </xdr:nvSpPr>
      <xdr:spPr>
        <a:xfrm>
          <a:off x="9519285" y="0"/>
          <a:ext cx="277495" cy="236918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421005</xdr:rowOff>
    </xdr:to>
    <xdr:sp>
      <xdr:nvSpPr>
        <xdr:cNvPr id="2589" name="AutoShape 106" descr="u=3327118725,3352234642&amp;fm=214&amp;gp=0"/>
        <xdr:cNvSpPr>
          <a:spLocks noChangeAspect="1"/>
        </xdr:cNvSpPr>
      </xdr:nvSpPr>
      <xdr:spPr>
        <a:xfrm>
          <a:off x="9519285" y="0"/>
          <a:ext cx="277495" cy="184340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408940</xdr:rowOff>
    </xdr:to>
    <xdr:sp>
      <xdr:nvSpPr>
        <xdr:cNvPr id="2590" name="AutoShape 106" descr="u=3327118725,3352234642&amp;fm=214&amp;gp=0"/>
        <xdr:cNvSpPr>
          <a:spLocks noChangeAspect="1"/>
        </xdr:cNvSpPr>
      </xdr:nvSpPr>
      <xdr:spPr>
        <a:xfrm>
          <a:off x="9519285" y="0"/>
          <a:ext cx="277495" cy="183134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408940</xdr:rowOff>
    </xdr:to>
    <xdr:sp>
      <xdr:nvSpPr>
        <xdr:cNvPr id="2591" name="AutoShape 106" descr="u=3327118725,3352234642&amp;fm=214&amp;gp=0"/>
        <xdr:cNvSpPr>
          <a:spLocks noChangeAspect="1"/>
        </xdr:cNvSpPr>
      </xdr:nvSpPr>
      <xdr:spPr>
        <a:xfrm>
          <a:off x="9519285" y="0"/>
          <a:ext cx="277495" cy="183134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406400</xdr:rowOff>
    </xdr:to>
    <xdr:sp>
      <xdr:nvSpPr>
        <xdr:cNvPr id="2592" name="AutoShape 106" descr="u=3327118725,3352234642&amp;fm=214&amp;gp=0"/>
        <xdr:cNvSpPr>
          <a:spLocks noChangeAspect="1"/>
        </xdr:cNvSpPr>
      </xdr:nvSpPr>
      <xdr:spPr>
        <a:xfrm>
          <a:off x="9519285" y="0"/>
          <a:ext cx="277495" cy="182880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324485</xdr:rowOff>
    </xdr:to>
    <xdr:sp>
      <xdr:nvSpPr>
        <xdr:cNvPr id="2593" name="AutoShape 106" descr="u=3327118725,3352234642&amp;fm=214&amp;gp=0"/>
        <xdr:cNvSpPr>
          <a:spLocks noChangeAspect="1"/>
        </xdr:cNvSpPr>
      </xdr:nvSpPr>
      <xdr:spPr>
        <a:xfrm>
          <a:off x="9519285" y="0"/>
          <a:ext cx="277495" cy="174688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408305</xdr:rowOff>
    </xdr:to>
    <xdr:sp>
      <xdr:nvSpPr>
        <xdr:cNvPr id="2594" name="AutoShape 106" descr="u=3327118725,3352234642&amp;fm=214&amp;gp=0"/>
        <xdr:cNvSpPr>
          <a:spLocks noChangeAspect="1"/>
        </xdr:cNvSpPr>
      </xdr:nvSpPr>
      <xdr:spPr>
        <a:xfrm>
          <a:off x="9519285" y="0"/>
          <a:ext cx="277495" cy="183070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407035</xdr:rowOff>
    </xdr:to>
    <xdr:sp>
      <xdr:nvSpPr>
        <xdr:cNvPr id="2595" name="AutoShape 106" descr="u=3327118725,3352234642&amp;fm=214&amp;gp=0"/>
        <xdr:cNvSpPr>
          <a:spLocks noChangeAspect="1"/>
        </xdr:cNvSpPr>
      </xdr:nvSpPr>
      <xdr:spPr>
        <a:xfrm>
          <a:off x="9519285" y="0"/>
          <a:ext cx="277495" cy="182943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144780</xdr:rowOff>
    </xdr:to>
    <xdr:sp>
      <xdr:nvSpPr>
        <xdr:cNvPr id="2596" name="AutoShape 106" descr="u=3327118725,3352234642&amp;fm=214&amp;gp=0"/>
        <xdr:cNvSpPr>
          <a:spLocks noChangeAspect="1"/>
        </xdr:cNvSpPr>
      </xdr:nvSpPr>
      <xdr:spPr>
        <a:xfrm>
          <a:off x="9519285" y="0"/>
          <a:ext cx="277495" cy="156718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554355</xdr:rowOff>
    </xdr:to>
    <xdr:sp>
      <xdr:nvSpPr>
        <xdr:cNvPr id="2597" name="AutoShape 106" descr="u=3327118725,3352234642&amp;fm=214&amp;gp=0"/>
        <xdr:cNvSpPr>
          <a:spLocks noChangeAspect="1"/>
        </xdr:cNvSpPr>
      </xdr:nvSpPr>
      <xdr:spPr>
        <a:xfrm>
          <a:off x="9519285" y="0"/>
          <a:ext cx="277495" cy="197675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146685</xdr:rowOff>
    </xdr:to>
    <xdr:sp>
      <xdr:nvSpPr>
        <xdr:cNvPr id="2598" name="AutoShape 106" descr="u=3327118725,3352234642&amp;fm=214&amp;gp=0"/>
        <xdr:cNvSpPr>
          <a:spLocks noChangeAspect="1"/>
        </xdr:cNvSpPr>
      </xdr:nvSpPr>
      <xdr:spPr>
        <a:xfrm>
          <a:off x="9519285" y="0"/>
          <a:ext cx="277495" cy="156908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144145</xdr:rowOff>
    </xdr:to>
    <xdr:sp>
      <xdr:nvSpPr>
        <xdr:cNvPr id="2599" name="AutoShape 106" descr="u=3327118725,3352234642&amp;fm=214&amp;gp=0"/>
        <xdr:cNvSpPr>
          <a:spLocks noChangeAspect="1"/>
        </xdr:cNvSpPr>
      </xdr:nvSpPr>
      <xdr:spPr>
        <a:xfrm>
          <a:off x="9519285" y="0"/>
          <a:ext cx="277495" cy="156654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137160</xdr:rowOff>
    </xdr:to>
    <xdr:sp>
      <xdr:nvSpPr>
        <xdr:cNvPr id="2600" name="AutoShape 106" descr="u=3327118725,3352234642&amp;fm=214&amp;gp=0"/>
        <xdr:cNvSpPr>
          <a:spLocks noChangeAspect="1"/>
        </xdr:cNvSpPr>
      </xdr:nvSpPr>
      <xdr:spPr>
        <a:xfrm>
          <a:off x="9519285" y="0"/>
          <a:ext cx="277495" cy="155956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408305</xdr:rowOff>
    </xdr:to>
    <xdr:sp>
      <xdr:nvSpPr>
        <xdr:cNvPr id="2601" name="AutoShape 106" descr="u=3327118725,3352234642&amp;fm=214&amp;gp=0"/>
        <xdr:cNvSpPr>
          <a:spLocks noChangeAspect="1"/>
        </xdr:cNvSpPr>
      </xdr:nvSpPr>
      <xdr:spPr>
        <a:xfrm>
          <a:off x="9519285" y="0"/>
          <a:ext cx="277495" cy="183070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410845</xdr:rowOff>
    </xdr:to>
    <xdr:sp>
      <xdr:nvSpPr>
        <xdr:cNvPr id="2602" name="AutoShape 106" descr="u=3327118725,3352234642&amp;fm=214&amp;gp=0"/>
        <xdr:cNvSpPr>
          <a:spLocks noChangeAspect="1"/>
        </xdr:cNvSpPr>
      </xdr:nvSpPr>
      <xdr:spPr>
        <a:xfrm>
          <a:off x="9519285" y="0"/>
          <a:ext cx="277495" cy="183324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516255</xdr:rowOff>
    </xdr:to>
    <xdr:sp>
      <xdr:nvSpPr>
        <xdr:cNvPr id="2603" name="AutoShape 106" descr="u=3327118725,3352234642&amp;fm=214&amp;gp=0"/>
        <xdr:cNvSpPr>
          <a:spLocks noChangeAspect="1"/>
        </xdr:cNvSpPr>
      </xdr:nvSpPr>
      <xdr:spPr>
        <a:xfrm>
          <a:off x="9519285" y="0"/>
          <a:ext cx="277495" cy="193865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507365</xdr:rowOff>
    </xdr:to>
    <xdr:sp>
      <xdr:nvSpPr>
        <xdr:cNvPr id="2604" name="AutoShape 106" descr="u=3327118725,3352234642&amp;fm=214&amp;gp=0"/>
        <xdr:cNvSpPr>
          <a:spLocks noChangeAspect="1"/>
        </xdr:cNvSpPr>
      </xdr:nvSpPr>
      <xdr:spPr>
        <a:xfrm>
          <a:off x="9519285" y="0"/>
          <a:ext cx="277495" cy="192976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410845</xdr:rowOff>
    </xdr:to>
    <xdr:sp>
      <xdr:nvSpPr>
        <xdr:cNvPr id="2605" name="AutoShape 106" descr="u=3327118725,3352234642&amp;fm=214&amp;gp=0"/>
        <xdr:cNvSpPr>
          <a:spLocks noChangeAspect="1"/>
        </xdr:cNvSpPr>
      </xdr:nvSpPr>
      <xdr:spPr>
        <a:xfrm>
          <a:off x="9519285" y="0"/>
          <a:ext cx="277495" cy="183324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414020</xdr:rowOff>
    </xdr:to>
    <xdr:sp>
      <xdr:nvSpPr>
        <xdr:cNvPr id="2606" name="AutoShape 106" descr="u=3327118725,3352234642&amp;fm=214&amp;gp=0"/>
        <xdr:cNvSpPr>
          <a:spLocks noChangeAspect="1"/>
        </xdr:cNvSpPr>
      </xdr:nvSpPr>
      <xdr:spPr>
        <a:xfrm>
          <a:off x="9519285" y="0"/>
          <a:ext cx="277495" cy="1836420"/>
        </a:xfrm>
        <a:prstGeom prst="rect">
          <a:avLst/>
        </a:prstGeom>
        <a:noFill/>
        <a:ln w="9525">
          <a:noFill/>
        </a:ln>
      </xdr:spPr>
    </xdr:sp>
    <xdr:clientData/>
  </xdr:twoCellAnchor>
  <xdr:twoCellAnchor editAs="oneCell">
    <xdr:from>
      <xdr:col>7</xdr:col>
      <xdr:colOff>594995</xdr:colOff>
      <xdr:row>2</xdr:row>
      <xdr:rowOff>266065</xdr:rowOff>
    </xdr:from>
    <xdr:to>
      <xdr:col>7</xdr:col>
      <xdr:colOff>872490</xdr:colOff>
      <xdr:row>4</xdr:row>
      <xdr:rowOff>351790</xdr:rowOff>
    </xdr:to>
    <xdr:sp>
      <xdr:nvSpPr>
        <xdr:cNvPr id="2607" name="AutoShape 106" descr="u=3327118725,3352234642&amp;fm=214&amp;gp=0"/>
        <xdr:cNvSpPr>
          <a:spLocks noChangeAspect="1"/>
        </xdr:cNvSpPr>
      </xdr:nvSpPr>
      <xdr:spPr>
        <a:xfrm>
          <a:off x="9519285" y="1396365"/>
          <a:ext cx="277495" cy="209867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421005</xdr:rowOff>
    </xdr:to>
    <xdr:sp>
      <xdr:nvSpPr>
        <xdr:cNvPr id="2608" name="AutoShape 106" descr="u=3327118725,3352234642&amp;fm=214&amp;gp=0"/>
        <xdr:cNvSpPr>
          <a:spLocks noChangeAspect="1"/>
        </xdr:cNvSpPr>
      </xdr:nvSpPr>
      <xdr:spPr>
        <a:xfrm>
          <a:off x="9519285" y="0"/>
          <a:ext cx="277495" cy="184340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408940</xdr:rowOff>
    </xdr:to>
    <xdr:sp>
      <xdr:nvSpPr>
        <xdr:cNvPr id="2609" name="AutoShape 106" descr="u=3327118725,3352234642&amp;fm=214&amp;gp=0"/>
        <xdr:cNvSpPr>
          <a:spLocks noChangeAspect="1"/>
        </xdr:cNvSpPr>
      </xdr:nvSpPr>
      <xdr:spPr>
        <a:xfrm>
          <a:off x="9519285" y="0"/>
          <a:ext cx="277495" cy="183134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408940</xdr:rowOff>
    </xdr:to>
    <xdr:sp>
      <xdr:nvSpPr>
        <xdr:cNvPr id="2610" name="AutoShape 106" descr="u=3327118725,3352234642&amp;fm=214&amp;gp=0"/>
        <xdr:cNvSpPr>
          <a:spLocks noChangeAspect="1"/>
        </xdr:cNvSpPr>
      </xdr:nvSpPr>
      <xdr:spPr>
        <a:xfrm>
          <a:off x="9519285" y="0"/>
          <a:ext cx="277495" cy="183134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406400</xdr:rowOff>
    </xdr:to>
    <xdr:sp>
      <xdr:nvSpPr>
        <xdr:cNvPr id="2611" name="AutoShape 106" descr="u=3327118725,3352234642&amp;fm=214&amp;gp=0"/>
        <xdr:cNvSpPr>
          <a:spLocks noChangeAspect="1"/>
        </xdr:cNvSpPr>
      </xdr:nvSpPr>
      <xdr:spPr>
        <a:xfrm>
          <a:off x="9519285" y="0"/>
          <a:ext cx="277495" cy="182880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324485</xdr:rowOff>
    </xdr:to>
    <xdr:sp>
      <xdr:nvSpPr>
        <xdr:cNvPr id="2612" name="AutoShape 106" descr="u=3327118725,3352234642&amp;fm=214&amp;gp=0"/>
        <xdr:cNvSpPr>
          <a:spLocks noChangeAspect="1"/>
        </xdr:cNvSpPr>
      </xdr:nvSpPr>
      <xdr:spPr>
        <a:xfrm>
          <a:off x="9519285" y="0"/>
          <a:ext cx="277495" cy="174688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408305</xdr:rowOff>
    </xdr:to>
    <xdr:sp>
      <xdr:nvSpPr>
        <xdr:cNvPr id="2613" name="AutoShape 106" descr="u=3327118725,3352234642&amp;fm=214&amp;gp=0"/>
        <xdr:cNvSpPr>
          <a:spLocks noChangeAspect="1"/>
        </xdr:cNvSpPr>
      </xdr:nvSpPr>
      <xdr:spPr>
        <a:xfrm>
          <a:off x="9519285" y="0"/>
          <a:ext cx="277495" cy="183070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407035</xdr:rowOff>
    </xdr:to>
    <xdr:sp>
      <xdr:nvSpPr>
        <xdr:cNvPr id="2614" name="AutoShape 106" descr="u=3327118725,3352234642&amp;fm=214&amp;gp=0"/>
        <xdr:cNvSpPr>
          <a:spLocks noChangeAspect="1"/>
        </xdr:cNvSpPr>
      </xdr:nvSpPr>
      <xdr:spPr>
        <a:xfrm>
          <a:off x="9519285" y="0"/>
          <a:ext cx="277495" cy="182943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144780</xdr:rowOff>
    </xdr:to>
    <xdr:sp>
      <xdr:nvSpPr>
        <xdr:cNvPr id="2615" name="AutoShape 106" descr="u=3327118725,3352234642&amp;fm=214&amp;gp=0"/>
        <xdr:cNvSpPr>
          <a:spLocks noChangeAspect="1"/>
        </xdr:cNvSpPr>
      </xdr:nvSpPr>
      <xdr:spPr>
        <a:xfrm>
          <a:off x="9519285" y="0"/>
          <a:ext cx="277495" cy="156718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554355</xdr:rowOff>
    </xdr:to>
    <xdr:sp>
      <xdr:nvSpPr>
        <xdr:cNvPr id="2616" name="AutoShape 106" descr="u=3327118725,3352234642&amp;fm=214&amp;gp=0"/>
        <xdr:cNvSpPr>
          <a:spLocks noChangeAspect="1"/>
        </xdr:cNvSpPr>
      </xdr:nvSpPr>
      <xdr:spPr>
        <a:xfrm>
          <a:off x="9519285" y="0"/>
          <a:ext cx="277495" cy="197675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146685</xdr:rowOff>
    </xdr:to>
    <xdr:sp>
      <xdr:nvSpPr>
        <xdr:cNvPr id="2617" name="AutoShape 106" descr="u=3327118725,3352234642&amp;fm=214&amp;gp=0"/>
        <xdr:cNvSpPr>
          <a:spLocks noChangeAspect="1"/>
        </xdr:cNvSpPr>
      </xdr:nvSpPr>
      <xdr:spPr>
        <a:xfrm>
          <a:off x="9519285" y="0"/>
          <a:ext cx="277495" cy="156908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144145</xdr:rowOff>
    </xdr:to>
    <xdr:sp>
      <xdr:nvSpPr>
        <xdr:cNvPr id="2618" name="AutoShape 106" descr="u=3327118725,3352234642&amp;fm=214&amp;gp=0"/>
        <xdr:cNvSpPr>
          <a:spLocks noChangeAspect="1"/>
        </xdr:cNvSpPr>
      </xdr:nvSpPr>
      <xdr:spPr>
        <a:xfrm>
          <a:off x="9519285" y="0"/>
          <a:ext cx="277495" cy="156654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137160</xdr:rowOff>
    </xdr:to>
    <xdr:sp>
      <xdr:nvSpPr>
        <xdr:cNvPr id="2619" name="AutoShape 106" descr="u=3327118725,3352234642&amp;fm=214&amp;gp=0"/>
        <xdr:cNvSpPr>
          <a:spLocks noChangeAspect="1"/>
        </xdr:cNvSpPr>
      </xdr:nvSpPr>
      <xdr:spPr>
        <a:xfrm>
          <a:off x="9519285" y="0"/>
          <a:ext cx="277495" cy="155956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408305</xdr:rowOff>
    </xdr:to>
    <xdr:sp>
      <xdr:nvSpPr>
        <xdr:cNvPr id="2620" name="AutoShape 106" descr="u=3327118725,3352234642&amp;fm=214&amp;gp=0"/>
        <xdr:cNvSpPr>
          <a:spLocks noChangeAspect="1"/>
        </xdr:cNvSpPr>
      </xdr:nvSpPr>
      <xdr:spPr>
        <a:xfrm>
          <a:off x="9519285" y="0"/>
          <a:ext cx="277495" cy="183070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410845</xdr:rowOff>
    </xdr:to>
    <xdr:sp>
      <xdr:nvSpPr>
        <xdr:cNvPr id="2621" name="AutoShape 106" descr="u=3327118725,3352234642&amp;fm=214&amp;gp=0"/>
        <xdr:cNvSpPr>
          <a:spLocks noChangeAspect="1"/>
        </xdr:cNvSpPr>
      </xdr:nvSpPr>
      <xdr:spPr>
        <a:xfrm>
          <a:off x="9519285" y="0"/>
          <a:ext cx="277495" cy="183324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516255</xdr:rowOff>
    </xdr:to>
    <xdr:sp>
      <xdr:nvSpPr>
        <xdr:cNvPr id="2622" name="AutoShape 106" descr="u=3327118725,3352234642&amp;fm=214&amp;gp=0"/>
        <xdr:cNvSpPr>
          <a:spLocks noChangeAspect="1"/>
        </xdr:cNvSpPr>
      </xdr:nvSpPr>
      <xdr:spPr>
        <a:xfrm>
          <a:off x="9519285" y="0"/>
          <a:ext cx="277495" cy="193865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507365</xdr:rowOff>
    </xdr:to>
    <xdr:sp>
      <xdr:nvSpPr>
        <xdr:cNvPr id="2623" name="AutoShape 106" descr="u=3327118725,3352234642&amp;fm=214&amp;gp=0"/>
        <xdr:cNvSpPr>
          <a:spLocks noChangeAspect="1"/>
        </xdr:cNvSpPr>
      </xdr:nvSpPr>
      <xdr:spPr>
        <a:xfrm>
          <a:off x="9519285" y="0"/>
          <a:ext cx="277495" cy="192976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410845</xdr:rowOff>
    </xdr:to>
    <xdr:sp>
      <xdr:nvSpPr>
        <xdr:cNvPr id="2624" name="AutoShape 106" descr="u=3327118725,3352234642&amp;fm=214&amp;gp=0"/>
        <xdr:cNvSpPr>
          <a:spLocks noChangeAspect="1"/>
        </xdr:cNvSpPr>
      </xdr:nvSpPr>
      <xdr:spPr>
        <a:xfrm>
          <a:off x="9519285" y="0"/>
          <a:ext cx="277495" cy="183324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414020</xdr:rowOff>
    </xdr:to>
    <xdr:sp>
      <xdr:nvSpPr>
        <xdr:cNvPr id="2625" name="AutoShape 106" descr="u=3327118725,3352234642&amp;fm=214&amp;gp=0"/>
        <xdr:cNvSpPr>
          <a:spLocks noChangeAspect="1"/>
        </xdr:cNvSpPr>
      </xdr:nvSpPr>
      <xdr:spPr>
        <a:xfrm>
          <a:off x="9519285" y="0"/>
          <a:ext cx="277495" cy="183642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410210</xdr:rowOff>
    </xdr:to>
    <xdr:sp>
      <xdr:nvSpPr>
        <xdr:cNvPr id="2626" name="AutoShape 106" descr="u=3327118725,3352234642&amp;fm=214&amp;gp=0"/>
        <xdr:cNvSpPr>
          <a:spLocks noChangeAspect="1"/>
        </xdr:cNvSpPr>
      </xdr:nvSpPr>
      <xdr:spPr>
        <a:xfrm>
          <a:off x="9519285" y="0"/>
          <a:ext cx="277495" cy="1832610"/>
        </a:xfrm>
        <a:prstGeom prst="rect">
          <a:avLst/>
        </a:prstGeom>
        <a:noFill/>
        <a:ln w="9525">
          <a:noFill/>
        </a:ln>
      </xdr:spPr>
    </xdr:sp>
    <xdr:clientData/>
  </xdr:twoCellAnchor>
  <xdr:twoCellAnchor editAs="oneCell">
    <xdr:from>
      <xdr:col>7</xdr:col>
      <xdr:colOff>594995</xdr:colOff>
      <xdr:row>280</xdr:row>
      <xdr:rowOff>182880</xdr:rowOff>
    </xdr:from>
    <xdr:to>
      <xdr:col>7</xdr:col>
      <xdr:colOff>872490</xdr:colOff>
      <xdr:row>283</xdr:row>
      <xdr:rowOff>14605</xdr:rowOff>
    </xdr:to>
    <xdr:sp>
      <xdr:nvSpPr>
        <xdr:cNvPr id="2627" name="AutoShape 106" descr="u=3327118725,3352234642&amp;fm=214&amp;gp=0"/>
        <xdr:cNvSpPr>
          <a:spLocks noChangeAspect="1"/>
        </xdr:cNvSpPr>
      </xdr:nvSpPr>
      <xdr:spPr>
        <a:xfrm>
          <a:off x="9519285" y="412786830"/>
          <a:ext cx="277495" cy="2028825"/>
        </a:xfrm>
        <a:prstGeom prst="rect">
          <a:avLst/>
        </a:prstGeom>
        <a:noFill/>
        <a:ln w="9525">
          <a:noFill/>
        </a:ln>
      </xdr:spPr>
    </xdr:sp>
    <xdr:clientData/>
  </xdr:twoCellAnchor>
  <xdr:twoCellAnchor editAs="oneCell">
    <xdr:from>
      <xdr:col>7</xdr:col>
      <xdr:colOff>594995</xdr:colOff>
      <xdr:row>280</xdr:row>
      <xdr:rowOff>182880</xdr:rowOff>
    </xdr:from>
    <xdr:to>
      <xdr:col>7</xdr:col>
      <xdr:colOff>872490</xdr:colOff>
      <xdr:row>283</xdr:row>
      <xdr:rowOff>2540</xdr:rowOff>
    </xdr:to>
    <xdr:sp>
      <xdr:nvSpPr>
        <xdr:cNvPr id="2628" name="AutoShape 106" descr="u=3327118725,3352234642&amp;fm=214&amp;gp=0"/>
        <xdr:cNvSpPr>
          <a:spLocks noChangeAspect="1"/>
        </xdr:cNvSpPr>
      </xdr:nvSpPr>
      <xdr:spPr>
        <a:xfrm>
          <a:off x="9519285" y="412786830"/>
          <a:ext cx="277495" cy="2016760"/>
        </a:xfrm>
        <a:prstGeom prst="rect">
          <a:avLst/>
        </a:prstGeom>
        <a:noFill/>
        <a:ln w="9525">
          <a:noFill/>
        </a:ln>
      </xdr:spPr>
    </xdr:sp>
    <xdr:clientData/>
  </xdr:twoCellAnchor>
  <xdr:twoCellAnchor editAs="oneCell">
    <xdr:from>
      <xdr:col>7</xdr:col>
      <xdr:colOff>594995</xdr:colOff>
      <xdr:row>280</xdr:row>
      <xdr:rowOff>182880</xdr:rowOff>
    </xdr:from>
    <xdr:to>
      <xdr:col>7</xdr:col>
      <xdr:colOff>872490</xdr:colOff>
      <xdr:row>283</xdr:row>
      <xdr:rowOff>2540</xdr:rowOff>
    </xdr:to>
    <xdr:sp>
      <xdr:nvSpPr>
        <xdr:cNvPr id="2629" name="AutoShape 106" descr="u=3327118725,3352234642&amp;fm=214&amp;gp=0"/>
        <xdr:cNvSpPr>
          <a:spLocks noChangeAspect="1"/>
        </xdr:cNvSpPr>
      </xdr:nvSpPr>
      <xdr:spPr>
        <a:xfrm>
          <a:off x="9519285" y="412786830"/>
          <a:ext cx="277495" cy="2016760"/>
        </a:xfrm>
        <a:prstGeom prst="rect">
          <a:avLst/>
        </a:prstGeom>
        <a:noFill/>
        <a:ln w="9525">
          <a:noFill/>
        </a:ln>
      </xdr:spPr>
    </xdr:sp>
    <xdr:clientData/>
  </xdr:twoCellAnchor>
  <xdr:twoCellAnchor editAs="oneCell">
    <xdr:from>
      <xdr:col>7</xdr:col>
      <xdr:colOff>594995</xdr:colOff>
      <xdr:row>298</xdr:row>
      <xdr:rowOff>266700</xdr:rowOff>
    </xdr:from>
    <xdr:to>
      <xdr:col>7</xdr:col>
      <xdr:colOff>872490</xdr:colOff>
      <xdr:row>300</xdr:row>
      <xdr:rowOff>435610</xdr:rowOff>
    </xdr:to>
    <xdr:sp>
      <xdr:nvSpPr>
        <xdr:cNvPr id="2630" name="AutoShape 106" descr="u=3327118725,3352234642&amp;fm=214&amp;gp=0"/>
        <xdr:cNvSpPr>
          <a:spLocks noChangeAspect="1"/>
        </xdr:cNvSpPr>
      </xdr:nvSpPr>
      <xdr:spPr>
        <a:xfrm>
          <a:off x="9519285" y="438969150"/>
          <a:ext cx="277495" cy="2239010"/>
        </a:xfrm>
        <a:prstGeom prst="rect">
          <a:avLst/>
        </a:prstGeom>
        <a:noFill/>
        <a:ln w="9525">
          <a:noFill/>
        </a:ln>
      </xdr:spPr>
    </xdr:sp>
    <xdr:clientData/>
  </xdr:twoCellAnchor>
  <xdr:twoCellAnchor editAs="oneCell">
    <xdr:from>
      <xdr:col>7</xdr:col>
      <xdr:colOff>594995</xdr:colOff>
      <xdr:row>276</xdr:row>
      <xdr:rowOff>182880</xdr:rowOff>
    </xdr:from>
    <xdr:to>
      <xdr:col>7</xdr:col>
      <xdr:colOff>872490</xdr:colOff>
      <xdr:row>278</xdr:row>
      <xdr:rowOff>1646555</xdr:rowOff>
    </xdr:to>
    <xdr:sp>
      <xdr:nvSpPr>
        <xdr:cNvPr id="2631" name="AutoShape 106" descr="u=3327118725,3352234642&amp;fm=214&amp;gp=0"/>
        <xdr:cNvSpPr>
          <a:spLocks noChangeAspect="1"/>
        </xdr:cNvSpPr>
      </xdr:nvSpPr>
      <xdr:spPr>
        <a:xfrm>
          <a:off x="9519285" y="410367480"/>
          <a:ext cx="277495" cy="1908175"/>
        </a:xfrm>
        <a:prstGeom prst="rect">
          <a:avLst/>
        </a:prstGeom>
        <a:noFill/>
        <a:ln w="9525">
          <a:noFill/>
        </a:ln>
      </xdr:spPr>
    </xdr:sp>
    <xdr:clientData/>
  </xdr:twoCellAnchor>
  <xdr:twoCellAnchor editAs="oneCell">
    <xdr:from>
      <xdr:col>7</xdr:col>
      <xdr:colOff>594995</xdr:colOff>
      <xdr:row>286</xdr:row>
      <xdr:rowOff>268605</xdr:rowOff>
    </xdr:from>
    <xdr:to>
      <xdr:col>7</xdr:col>
      <xdr:colOff>872490</xdr:colOff>
      <xdr:row>286</xdr:row>
      <xdr:rowOff>2367915</xdr:rowOff>
    </xdr:to>
    <xdr:sp>
      <xdr:nvSpPr>
        <xdr:cNvPr id="2632" name="AutoShape 106" descr="u=3327118725,3352234642&amp;fm=214&amp;gp=0"/>
        <xdr:cNvSpPr>
          <a:spLocks noChangeAspect="1"/>
        </xdr:cNvSpPr>
      </xdr:nvSpPr>
      <xdr:spPr>
        <a:xfrm>
          <a:off x="9519285" y="420335075"/>
          <a:ext cx="277495" cy="2099310"/>
        </a:xfrm>
        <a:prstGeom prst="rect">
          <a:avLst/>
        </a:prstGeom>
        <a:noFill/>
        <a:ln w="9525">
          <a:noFill/>
        </a:ln>
      </xdr:spPr>
    </xdr:sp>
    <xdr:clientData/>
  </xdr:twoCellAnchor>
  <xdr:twoCellAnchor editAs="oneCell">
    <xdr:from>
      <xdr:col>7</xdr:col>
      <xdr:colOff>594995</xdr:colOff>
      <xdr:row>273</xdr:row>
      <xdr:rowOff>182880</xdr:rowOff>
    </xdr:from>
    <xdr:to>
      <xdr:col>7</xdr:col>
      <xdr:colOff>872490</xdr:colOff>
      <xdr:row>278</xdr:row>
      <xdr:rowOff>1069340</xdr:rowOff>
    </xdr:to>
    <xdr:sp>
      <xdr:nvSpPr>
        <xdr:cNvPr id="2633" name="AutoShape 106" descr="u=3327118725,3352234642&amp;fm=214&amp;gp=0"/>
        <xdr:cNvSpPr>
          <a:spLocks noChangeAspect="1"/>
        </xdr:cNvSpPr>
      </xdr:nvSpPr>
      <xdr:spPr>
        <a:xfrm>
          <a:off x="9519285" y="409700730"/>
          <a:ext cx="277495" cy="1997710"/>
        </a:xfrm>
        <a:prstGeom prst="rect">
          <a:avLst/>
        </a:prstGeom>
        <a:noFill/>
        <a:ln w="9525">
          <a:noFill/>
        </a:ln>
      </xdr:spPr>
    </xdr:sp>
    <xdr:clientData/>
  </xdr:twoCellAnchor>
  <xdr:twoCellAnchor editAs="oneCell">
    <xdr:from>
      <xdr:col>7</xdr:col>
      <xdr:colOff>594995</xdr:colOff>
      <xdr:row>274</xdr:row>
      <xdr:rowOff>182880</xdr:rowOff>
    </xdr:from>
    <xdr:to>
      <xdr:col>7</xdr:col>
      <xdr:colOff>872490</xdr:colOff>
      <xdr:row>278</xdr:row>
      <xdr:rowOff>1028700</xdr:rowOff>
    </xdr:to>
    <xdr:sp>
      <xdr:nvSpPr>
        <xdr:cNvPr id="2634" name="AutoShape 106" descr="u=3327118725,3352234642&amp;fm=214&amp;gp=0"/>
        <xdr:cNvSpPr>
          <a:spLocks noChangeAspect="1"/>
        </xdr:cNvSpPr>
      </xdr:nvSpPr>
      <xdr:spPr>
        <a:xfrm>
          <a:off x="9519285" y="409922980"/>
          <a:ext cx="277495" cy="1734820"/>
        </a:xfrm>
        <a:prstGeom prst="rect">
          <a:avLst/>
        </a:prstGeom>
        <a:noFill/>
        <a:ln w="9525">
          <a:noFill/>
        </a:ln>
      </xdr:spPr>
    </xdr:sp>
    <xdr:clientData/>
  </xdr:twoCellAnchor>
  <xdr:twoCellAnchor editAs="oneCell">
    <xdr:from>
      <xdr:col>7</xdr:col>
      <xdr:colOff>594995</xdr:colOff>
      <xdr:row>274</xdr:row>
      <xdr:rowOff>182880</xdr:rowOff>
    </xdr:from>
    <xdr:to>
      <xdr:col>7</xdr:col>
      <xdr:colOff>872490</xdr:colOff>
      <xdr:row>278</xdr:row>
      <xdr:rowOff>1522730</xdr:rowOff>
    </xdr:to>
    <xdr:sp>
      <xdr:nvSpPr>
        <xdr:cNvPr id="2635" name="AutoShape 106" descr="u=3327118725,3352234642&amp;fm=214&amp;gp=0"/>
        <xdr:cNvSpPr>
          <a:spLocks noChangeAspect="1"/>
        </xdr:cNvSpPr>
      </xdr:nvSpPr>
      <xdr:spPr>
        <a:xfrm>
          <a:off x="9519285" y="409922980"/>
          <a:ext cx="277495" cy="2228850"/>
        </a:xfrm>
        <a:prstGeom prst="rect">
          <a:avLst/>
        </a:prstGeom>
        <a:noFill/>
        <a:ln w="9525">
          <a:noFill/>
        </a:ln>
      </xdr:spPr>
    </xdr:sp>
    <xdr:clientData/>
  </xdr:twoCellAnchor>
  <xdr:twoCellAnchor editAs="oneCell">
    <xdr:from>
      <xdr:col>7</xdr:col>
      <xdr:colOff>594995</xdr:colOff>
      <xdr:row>286</xdr:row>
      <xdr:rowOff>304800</xdr:rowOff>
    </xdr:from>
    <xdr:to>
      <xdr:col>7</xdr:col>
      <xdr:colOff>872490</xdr:colOff>
      <xdr:row>286</xdr:row>
      <xdr:rowOff>2403475</xdr:rowOff>
    </xdr:to>
    <xdr:sp>
      <xdr:nvSpPr>
        <xdr:cNvPr id="2636" name="AutoShape 106" descr="u=3327118725,3352234642&amp;fm=214&amp;gp=0"/>
        <xdr:cNvSpPr>
          <a:spLocks noChangeAspect="1"/>
        </xdr:cNvSpPr>
      </xdr:nvSpPr>
      <xdr:spPr>
        <a:xfrm>
          <a:off x="9519285" y="420371270"/>
          <a:ext cx="277495" cy="2098675"/>
        </a:xfrm>
        <a:prstGeom prst="rect">
          <a:avLst/>
        </a:prstGeom>
        <a:noFill/>
        <a:ln w="9525">
          <a:noFill/>
        </a:ln>
      </xdr:spPr>
    </xdr:sp>
    <xdr:clientData/>
  </xdr:twoCellAnchor>
  <xdr:twoCellAnchor editAs="oneCell">
    <xdr:from>
      <xdr:col>7</xdr:col>
      <xdr:colOff>594995</xdr:colOff>
      <xdr:row>287</xdr:row>
      <xdr:rowOff>267335</xdr:rowOff>
    </xdr:from>
    <xdr:to>
      <xdr:col>7</xdr:col>
      <xdr:colOff>872490</xdr:colOff>
      <xdr:row>289</xdr:row>
      <xdr:rowOff>522605</xdr:rowOff>
    </xdr:to>
    <xdr:sp>
      <xdr:nvSpPr>
        <xdr:cNvPr id="2637" name="AutoShape 106" descr="u=3327118725,3352234642&amp;fm=214&amp;gp=0"/>
        <xdr:cNvSpPr>
          <a:spLocks noChangeAspect="1"/>
        </xdr:cNvSpPr>
      </xdr:nvSpPr>
      <xdr:spPr>
        <a:xfrm>
          <a:off x="9519285" y="423280205"/>
          <a:ext cx="277495" cy="1811020"/>
        </a:xfrm>
        <a:prstGeom prst="rect">
          <a:avLst/>
        </a:prstGeom>
        <a:noFill/>
        <a:ln w="9525">
          <a:noFill/>
        </a:ln>
      </xdr:spPr>
    </xdr:sp>
    <xdr:clientData/>
  </xdr:twoCellAnchor>
  <xdr:twoCellAnchor editAs="oneCell">
    <xdr:from>
      <xdr:col>7</xdr:col>
      <xdr:colOff>594995</xdr:colOff>
      <xdr:row>287</xdr:row>
      <xdr:rowOff>304800</xdr:rowOff>
    </xdr:from>
    <xdr:to>
      <xdr:col>7</xdr:col>
      <xdr:colOff>872490</xdr:colOff>
      <xdr:row>289</xdr:row>
      <xdr:rowOff>1122680</xdr:rowOff>
    </xdr:to>
    <xdr:sp>
      <xdr:nvSpPr>
        <xdr:cNvPr id="2638" name="AutoShape 106" descr="u=3327118725,3352234642&amp;fm=214&amp;gp=0"/>
        <xdr:cNvSpPr>
          <a:spLocks noChangeAspect="1"/>
        </xdr:cNvSpPr>
      </xdr:nvSpPr>
      <xdr:spPr>
        <a:xfrm>
          <a:off x="9519285" y="423317670"/>
          <a:ext cx="277495" cy="2373630"/>
        </a:xfrm>
        <a:prstGeom prst="rect">
          <a:avLst/>
        </a:prstGeom>
        <a:noFill/>
        <a:ln w="9525">
          <a:noFill/>
        </a:ln>
      </xdr:spPr>
    </xdr:sp>
    <xdr:clientData/>
  </xdr:twoCellAnchor>
  <xdr:twoCellAnchor editAs="oneCell">
    <xdr:from>
      <xdr:col>7</xdr:col>
      <xdr:colOff>594995</xdr:colOff>
      <xdr:row>292</xdr:row>
      <xdr:rowOff>379730</xdr:rowOff>
    </xdr:from>
    <xdr:to>
      <xdr:col>7</xdr:col>
      <xdr:colOff>872490</xdr:colOff>
      <xdr:row>294</xdr:row>
      <xdr:rowOff>683895</xdr:rowOff>
    </xdr:to>
    <xdr:sp>
      <xdr:nvSpPr>
        <xdr:cNvPr id="2639" name="AutoShape 106" descr="u=3327118725,3352234642&amp;fm=214&amp;gp=0"/>
        <xdr:cNvSpPr>
          <a:spLocks noChangeAspect="1"/>
        </xdr:cNvSpPr>
      </xdr:nvSpPr>
      <xdr:spPr>
        <a:xfrm>
          <a:off x="9519285" y="430265205"/>
          <a:ext cx="277495" cy="2559050"/>
        </a:xfrm>
        <a:prstGeom prst="rect">
          <a:avLst/>
        </a:prstGeom>
        <a:noFill/>
        <a:ln w="9525">
          <a:noFill/>
        </a:ln>
      </xdr:spPr>
    </xdr:sp>
    <xdr:clientData/>
  </xdr:twoCellAnchor>
  <xdr:twoCellAnchor editAs="oneCell">
    <xdr:from>
      <xdr:col>7</xdr:col>
      <xdr:colOff>594995</xdr:colOff>
      <xdr:row>293</xdr:row>
      <xdr:rowOff>266065</xdr:rowOff>
    </xdr:from>
    <xdr:to>
      <xdr:col>7</xdr:col>
      <xdr:colOff>872490</xdr:colOff>
      <xdr:row>295</xdr:row>
      <xdr:rowOff>201295</xdr:rowOff>
    </xdr:to>
    <xdr:sp>
      <xdr:nvSpPr>
        <xdr:cNvPr id="2640" name="AutoShape 106" descr="u=3327118725,3352234642&amp;fm=214&amp;gp=0"/>
        <xdr:cNvSpPr>
          <a:spLocks noChangeAspect="1"/>
        </xdr:cNvSpPr>
      </xdr:nvSpPr>
      <xdr:spPr>
        <a:xfrm>
          <a:off x="9519285" y="431923825"/>
          <a:ext cx="277495" cy="1866900"/>
        </a:xfrm>
        <a:prstGeom prst="rect">
          <a:avLst/>
        </a:prstGeom>
        <a:noFill/>
        <a:ln w="9525">
          <a:noFill/>
        </a:ln>
      </xdr:spPr>
    </xdr:sp>
    <xdr:clientData/>
  </xdr:twoCellAnchor>
  <xdr:twoCellAnchor editAs="oneCell">
    <xdr:from>
      <xdr:col>7</xdr:col>
      <xdr:colOff>594995</xdr:colOff>
      <xdr:row>293</xdr:row>
      <xdr:rowOff>304800</xdr:rowOff>
    </xdr:from>
    <xdr:to>
      <xdr:col>7</xdr:col>
      <xdr:colOff>872490</xdr:colOff>
      <xdr:row>295</xdr:row>
      <xdr:rowOff>768985</xdr:rowOff>
    </xdr:to>
    <xdr:sp>
      <xdr:nvSpPr>
        <xdr:cNvPr id="2641" name="AutoShape 106" descr="u=3327118725,3352234642&amp;fm=214&amp;gp=0"/>
        <xdr:cNvSpPr>
          <a:spLocks noChangeAspect="1"/>
        </xdr:cNvSpPr>
      </xdr:nvSpPr>
      <xdr:spPr>
        <a:xfrm>
          <a:off x="9519285" y="431962560"/>
          <a:ext cx="277495" cy="2395855"/>
        </a:xfrm>
        <a:prstGeom prst="rect">
          <a:avLst/>
        </a:prstGeom>
        <a:noFill/>
        <a:ln w="9525">
          <a:noFill/>
        </a:ln>
      </xdr:spPr>
    </xdr:sp>
    <xdr:clientData/>
  </xdr:twoCellAnchor>
  <xdr:twoCellAnchor editAs="oneCell">
    <xdr:from>
      <xdr:col>7</xdr:col>
      <xdr:colOff>594995</xdr:colOff>
      <xdr:row>299</xdr:row>
      <xdr:rowOff>292100</xdr:rowOff>
    </xdr:from>
    <xdr:to>
      <xdr:col>7</xdr:col>
      <xdr:colOff>872490</xdr:colOff>
      <xdr:row>301</xdr:row>
      <xdr:rowOff>593090</xdr:rowOff>
    </xdr:to>
    <xdr:sp>
      <xdr:nvSpPr>
        <xdr:cNvPr id="2642" name="AutoShape 106" descr="u=3327118725,3352234642&amp;fm=214&amp;gp=0"/>
        <xdr:cNvSpPr>
          <a:spLocks noChangeAspect="1"/>
        </xdr:cNvSpPr>
      </xdr:nvSpPr>
      <xdr:spPr>
        <a:xfrm>
          <a:off x="9519285" y="440772550"/>
          <a:ext cx="277495" cy="2365375"/>
        </a:xfrm>
        <a:prstGeom prst="rect">
          <a:avLst/>
        </a:prstGeom>
        <a:noFill/>
        <a:ln w="9525">
          <a:noFill/>
        </a:ln>
      </xdr:spPr>
    </xdr:sp>
    <xdr:clientData/>
  </xdr:twoCellAnchor>
  <xdr:twoCellAnchor editAs="oneCell">
    <xdr:from>
      <xdr:col>7</xdr:col>
      <xdr:colOff>594995</xdr:colOff>
      <xdr:row>300</xdr:row>
      <xdr:rowOff>260985</xdr:rowOff>
    </xdr:from>
    <xdr:to>
      <xdr:col>7</xdr:col>
      <xdr:colOff>872490</xdr:colOff>
      <xdr:row>301</xdr:row>
      <xdr:rowOff>315595</xdr:rowOff>
    </xdr:to>
    <xdr:sp>
      <xdr:nvSpPr>
        <xdr:cNvPr id="2643" name="AutoShape 106" descr="u=3327118725,3352234642&amp;fm=214&amp;gp=0"/>
        <xdr:cNvSpPr>
          <a:spLocks noChangeAspect="1"/>
        </xdr:cNvSpPr>
      </xdr:nvSpPr>
      <xdr:spPr>
        <a:xfrm>
          <a:off x="9519285" y="441033535"/>
          <a:ext cx="277495" cy="1826895"/>
        </a:xfrm>
        <a:prstGeom prst="rect">
          <a:avLst/>
        </a:prstGeom>
        <a:noFill/>
        <a:ln w="9525">
          <a:noFill/>
        </a:ln>
      </xdr:spPr>
    </xdr:sp>
    <xdr:clientData/>
  </xdr:twoCellAnchor>
  <xdr:twoCellAnchor editAs="oneCell">
    <xdr:from>
      <xdr:col>7</xdr:col>
      <xdr:colOff>594995</xdr:colOff>
      <xdr:row>300</xdr:row>
      <xdr:rowOff>382905</xdr:rowOff>
    </xdr:from>
    <xdr:to>
      <xdr:col>7</xdr:col>
      <xdr:colOff>872490</xdr:colOff>
      <xdr:row>301</xdr:row>
      <xdr:rowOff>1066165</xdr:rowOff>
    </xdr:to>
    <xdr:sp>
      <xdr:nvSpPr>
        <xdr:cNvPr id="2644" name="AutoShape 106" descr="u=3327118725,3352234642&amp;fm=214&amp;gp=0"/>
        <xdr:cNvSpPr>
          <a:spLocks noChangeAspect="1"/>
        </xdr:cNvSpPr>
      </xdr:nvSpPr>
      <xdr:spPr>
        <a:xfrm>
          <a:off x="9519285" y="441155455"/>
          <a:ext cx="277495" cy="2455545"/>
        </a:xfrm>
        <a:prstGeom prst="rect">
          <a:avLst/>
        </a:prstGeom>
        <a:noFill/>
        <a:ln w="9525">
          <a:noFill/>
        </a:ln>
      </xdr:spPr>
    </xdr:sp>
    <xdr:clientData/>
  </xdr:twoCellAnchor>
  <xdr:twoCellAnchor editAs="oneCell">
    <xdr:from>
      <xdr:col>7</xdr:col>
      <xdr:colOff>594995</xdr:colOff>
      <xdr:row>268</xdr:row>
      <xdr:rowOff>268605</xdr:rowOff>
    </xdr:from>
    <xdr:to>
      <xdr:col>7</xdr:col>
      <xdr:colOff>872490</xdr:colOff>
      <xdr:row>269</xdr:row>
      <xdr:rowOff>1458595</xdr:rowOff>
    </xdr:to>
    <xdr:sp>
      <xdr:nvSpPr>
        <xdr:cNvPr id="2645" name="AutoShape 106" descr="u=3327118725,3352234642&amp;fm=214&amp;gp=0"/>
        <xdr:cNvSpPr>
          <a:spLocks noChangeAspect="1"/>
        </xdr:cNvSpPr>
      </xdr:nvSpPr>
      <xdr:spPr>
        <a:xfrm>
          <a:off x="9519285" y="405133175"/>
          <a:ext cx="277495" cy="2078990"/>
        </a:xfrm>
        <a:prstGeom prst="rect">
          <a:avLst/>
        </a:prstGeom>
        <a:noFill/>
        <a:ln w="9525">
          <a:noFill/>
        </a:ln>
      </xdr:spPr>
    </xdr:sp>
    <xdr:clientData/>
  </xdr:twoCellAnchor>
  <xdr:twoCellAnchor editAs="oneCell">
    <xdr:from>
      <xdr:col>7</xdr:col>
      <xdr:colOff>594995</xdr:colOff>
      <xdr:row>271</xdr:row>
      <xdr:rowOff>182880</xdr:rowOff>
    </xdr:from>
    <xdr:to>
      <xdr:col>7</xdr:col>
      <xdr:colOff>872490</xdr:colOff>
      <xdr:row>274</xdr:row>
      <xdr:rowOff>185420</xdr:rowOff>
    </xdr:to>
    <xdr:sp>
      <xdr:nvSpPr>
        <xdr:cNvPr id="2646" name="AutoShape 106" descr="u=3327118725,3352234642&amp;fm=214&amp;gp=0"/>
        <xdr:cNvSpPr>
          <a:spLocks noChangeAspect="1"/>
        </xdr:cNvSpPr>
      </xdr:nvSpPr>
      <xdr:spPr>
        <a:xfrm>
          <a:off x="9519285" y="407930985"/>
          <a:ext cx="277495" cy="1994535"/>
        </a:xfrm>
        <a:prstGeom prst="rect">
          <a:avLst/>
        </a:prstGeom>
        <a:noFill/>
        <a:ln w="9525">
          <a:noFill/>
        </a:ln>
      </xdr:spPr>
    </xdr:sp>
    <xdr:clientData/>
  </xdr:twoCellAnchor>
  <xdr:twoCellAnchor editAs="oneCell">
    <xdr:from>
      <xdr:col>7</xdr:col>
      <xdr:colOff>594995</xdr:colOff>
      <xdr:row>270</xdr:row>
      <xdr:rowOff>182880</xdr:rowOff>
    </xdr:from>
    <xdr:to>
      <xdr:col>7</xdr:col>
      <xdr:colOff>872490</xdr:colOff>
      <xdr:row>274</xdr:row>
      <xdr:rowOff>69850</xdr:rowOff>
    </xdr:to>
    <xdr:sp>
      <xdr:nvSpPr>
        <xdr:cNvPr id="2647" name="AutoShape 106" descr="u=3327118725,3352234642&amp;fm=214&amp;gp=0"/>
        <xdr:cNvSpPr>
          <a:spLocks noChangeAspect="1"/>
        </xdr:cNvSpPr>
      </xdr:nvSpPr>
      <xdr:spPr>
        <a:xfrm>
          <a:off x="9519285" y="407708735"/>
          <a:ext cx="277495" cy="2101215"/>
        </a:xfrm>
        <a:prstGeom prst="rect">
          <a:avLst/>
        </a:prstGeom>
        <a:noFill/>
        <a:ln w="9525">
          <a:noFill/>
        </a:ln>
      </xdr:spPr>
    </xdr:sp>
    <xdr:clientData/>
  </xdr:twoCellAnchor>
  <xdr:twoCellAnchor editAs="oneCell">
    <xdr:from>
      <xdr:col>7</xdr:col>
      <xdr:colOff>594995</xdr:colOff>
      <xdr:row>297</xdr:row>
      <xdr:rowOff>292100</xdr:rowOff>
    </xdr:from>
    <xdr:to>
      <xdr:col>7</xdr:col>
      <xdr:colOff>872490</xdr:colOff>
      <xdr:row>298</xdr:row>
      <xdr:rowOff>1351915</xdr:rowOff>
    </xdr:to>
    <xdr:sp>
      <xdr:nvSpPr>
        <xdr:cNvPr id="2648" name="AutoShape 106" descr="u=3327118725,3352234642&amp;fm=214&amp;gp=0"/>
        <xdr:cNvSpPr>
          <a:spLocks noChangeAspect="1"/>
        </xdr:cNvSpPr>
      </xdr:nvSpPr>
      <xdr:spPr>
        <a:xfrm>
          <a:off x="9519285" y="437437530"/>
          <a:ext cx="277495" cy="2616835"/>
        </a:xfrm>
        <a:prstGeom prst="rect">
          <a:avLst/>
        </a:prstGeom>
        <a:noFill/>
        <a:ln w="9525">
          <a:noFill/>
        </a:ln>
      </xdr:spPr>
    </xdr:sp>
    <xdr:clientData/>
  </xdr:twoCellAnchor>
  <xdr:twoCellAnchor editAs="oneCell">
    <xdr:from>
      <xdr:col>7</xdr:col>
      <xdr:colOff>594995</xdr:colOff>
      <xdr:row>297</xdr:row>
      <xdr:rowOff>266700</xdr:rowOff>
    </xdr:from>
    <xdr:to>
      <xdr:col>7</xdr:col>
      <xdr:colOff>872490</xdr:colOff>
      <xdr:row>298</xdr:row>
      <xdr:rowOff>1263650</xdr:rowOff>
    </xdr:to>
    <xdr:sp>
      <xdr:nvSpPr>
        <xdr:cNvPr id="2649" name="AutoShape 106" descr="u=3327118725,3352234642&amp;fm=214&amp;gp=0"/>
        <xdr:cNvSpPr>
          <a:spLocks noChangeAspect="1"/>
        </xdr:cNvSpPr>
      </xdr:nvSpPr>
      <xdr:spPr>
        <a:xfrm>
          <a:off x="9519285" y="437412130"/>
          <a:ext cx="277495" cy="2553970"/>
        </a:xfrm>
        <a:prstGeom prst="rect">
          <a:avLst/>
        </a:prstGeom>
        <a:noFill/>
        <a:ln w="9525">
          <a:noFill/>
        </a:ln>
      </xdr:spPr>
    </xdr:sp>
    <xdr:clientData/>
  </xdr:twoCellAnchor>
  <xdr:twoCellAnchor editAs="oneCell">
    <xdr:from>
      <xdr:col>7</xdr:col>
      <xdr:colOff>594995</xdr:colOff>
      <xdr:row>297</xdr:row>
      <xdr:rowOff>266700</xdr:rowOff>
    </xdr:from>
    <xdr:to>
      <xdr:col>7</xdr:col>
      <xdr:colOff>872490</xdr:colOff>
      <xdr:row>298</xdr:row>
      <xdr:rowOff>1263650</xdr:rowOff>
    </xdr:to>
    <xdr:sp>
      <xdr:nvSpPr>
        <xdr:cNvPr id="2650" name="AutoShape 106" descr="u=3327118725,3352234642&amp;fm=214&amp;gp=0"/>
        <xdr:cNvSpPr>
          <a:spLocks noChangeAspect="1"/>
        </xdr:cNvSpPr>
      </xdr:nvSpPr>
      <xdr:spPr>
        <a:xfrm>
          <a:off x="9519285" y="437412130"/>
          <a:ext cx="277495" cy="2553970"/>
        </a:xfrm>
        <a:prstGeom prst="rect">
          <a:avLst/>
        </a:prstGeom>
        <a:noFill/>
        <a:ln w="9525">
          <a:noFill/>
        </a:ln>
      </xdr:spPr>
    </xdr:sp>
    <xdr:clientData/>
  </xdr:twoCellAnchor>
  <xdr:twoCellAnchor editAs="oneCell">
    <xdr:from>
      <xdr:col>7</xdr:col>
      <xdr:colOff>594995</xdr:colOff>
      <xdr:row>315</xdr:row>
      <xdr:rowOff>266700</xdr:rowOff>
    </xdr:from>
    <xdr:to>
      <xdr:col>7</xdr:col>
      <xdr:colOff>872490</xdr:colOff>
      <xdr:row>316</xdr:row>
      <xdr:rowOff>865505</xdr:rowOff>
    </xdr:to>
    <xdr:sp>
      <xdr:nvSpPr>
        <xdr:cNvPr id="2651" name="AutoShape 106" descr="u=3327118725,3352234642&amp;fm=214&amp;gp=0"/>
        <xdr:cNvSpPr>
          <a:spLocks noChangeAspect="1"/>
        </xdr:cNvSpPr>
      </xdr:nvSpPr>
      <xdr:spPr>
        <a:xfrm>
          <a:off x="9519285" y="464036410"/>
          <a:ext cx="277495" cy="2371090"/>
        </a:xfrm>
        <a:prstGeom prst="rect">
          <a:avLst/>
        </a:prstGeom>
        <a:noFill/>
        <a:ln w="9525">
          <a:noFill/>
        </a:ln>
      </xdr:spPr>
    </xdr:sp>
    <xdr:clientData/>
  </xdr:twoCellAnchor>
  <xdr:twoCellAnchor editAs="oneCell">
    <xdr:from>
      <xdr:col>7</xdr:col>
      <xdr:colOff>594995</xdr:colOff>
      <xdr:row>293</xdr:row>
      <xdr:rowOff>182880</xdr:rowOff>
    </xdr:from>
    <xdr:to>
      <xdr:col>7</xdr:col>
      <xdr:colOff>872490</xdr:colOff>
      <xdr:row>295</xdr:row>
      <xdr:rowOff>398145</xdr:rowOff>
    </xdr:to>
    <xdr:sp>
      <xdr:nvSpPr>
        <xdr:cNvPr id="2652" name="AutoShape 106" descr="u=3327118725,3352234642&amp;fm=214&amp;gp=0"/>
        <xdr:cNvSpPr>
          <a:spLocks noChangeAspect="1"/>
        </xdr:cNvSpPr>
      </xdr:nvSpPr>
      <xdr:spPr>
        <a:xfrm>
          <a:off x="9519285" y="431840640"/>
          <a:ext cx="277495" cy="2146935"/>
        </a:xfrm>
        <a:prstGeom prst="rect">
          <a:avLst/>
        </a:prstGeom>
        <a:noFill/>
        <a:ln w="9525">
          <a:noFill/>
        </a:ln>
      </xdr:spPr>
    </xdr:sp>
    <xdr:clientData/>
  </xdr:twoCellAnchor>
  <xdr:twoCellAnchor editAs="oneCell">
    <xdr:from>
      <xdr:col>7</xdr:col>
      <xdr:colOff>594995</xdr:colOff>
      <xdr:row>303</xdr:row>
      <xdr:rowOff>268605</xdr:rowOff>
    </xdr:from>
    <xdr:to>
      <xdr:col>7</xdr:col>
      <xdr:colOff>872490</xdr:colOff>
      <xdr:row>304</xdr:row>
      <xdr:rowOff>1278890</xdr:rowOff>
    </xdr:to>
    <xdr:sp>
      <xdr:nvSpPr>
        <xdr:cNvPr id="2653" name="AutoShape 106" descr="u=3327118725,3352234642&amp;fm=214&amp;gp=0"/>
        <xdr:cNvSpPr>
          <a:spLocks noChangeAspect="1"/>
        </xdr:cNvSpPr>
      </xdr:nvSpPr>
      <xdr:spPr>
        <a:xfrm>
          <a:off x="9519285" y="446306575"/>
          <a:ext cx="277495" cy="2356485"/>
        </a:xfrm>
        <a:prstGeom prst="rect">
          <a:avLst/>
        </a:prstGeom>
        <a:noFill/>
        <a:ln w="9525">
          <a:noFill/>
        </a:ln>
      </xdr:spPr>
    </xdr:sp>
    <xdr:clientData/>
  </xdr:twoCellAnchor>
  <xdr:twoCellAnchor editAs="oneCell">
    <xdr:from>
      <xdr:col>7</xdr:col>
      <xdr:colOff>594995</xdr:colOff>
      <xdr:row>290</xdr:row>
      <xdr:rowOff>266700</xdr:rowOff>
    </xdr:from>
    <xdr:to>
      <xdr:col>7</xdr:col>
      <xdr:colOff>872490</xdr:colOff>
      <xdr:row>291</xdr:row>
      <xdr:rowOff>836930</xdr:rowOff>
    </xdr:to>
    <xdr:sp>
      <xdr:nvSpPr>
        <xdr:cNvPr id="2654" name="AutoShape 106" descr="u=3327118725,3352234642&amp;fm=214&amp;gp=0"/>
        <xdr:cNvSpPr>
          <a:spLocks noChangeAspect="1"/>
        </xdr:cNvSpPr>
      </xdr:nvSpPr>
      <xdr:spPr>
        <a:xfrm>
          <a:off x="9519285" y="426607605"/>
          <a:ext cx="277495" cy="2342515"/>
        </a:xfrm>
        <a:prstGeom prst="rect">
          <a:avLst/>
        </a:prstGeom>
        <a:noFill/>
        <a:ln w="9525">
          <a:noFill/>
        </a:ln>
      </xdr:spPr>
    </xdr:sp>
    <xdr:clientData/>
  </xdr:twoCellAnchor>
  <xdr:twoCellAnchor editAs="oneCell">
    <xdr:from>
      <xdr:col>7</xdr:col>
      <xdr:colOff>594995</xdr:colOff>
      <xdr:row>291</xdr:row>
      <xdr:rowOff>266065</xdr:rowOff>
    </xdr:from>
    <xdr:to>
      <xdr:col>7</xdr:col>
      <xdr:colOff>872490</xdr:colOff>
      <xdr:row>292</xdr:row>
      <xdr:rowOff>647700</xdr:rowOff>
    </xdr:to>
    <xdr:sp>
      <xdr:nvSpPr>
        <xdr:cNvPr id="2655" name="AutoShape 106" descr="u=3327118725,3352234642&amp;fm=214&amp;gp=0"/>
        <xdr:cNvSpPr>
          <a:spLocks noChangeAspect="1"/>
        </xdr:cNvSpPr>
      </xdr:nvSpPr>
      <xdr:spPr>
        <a:xfrm>
          <a:off x="9519285" y="428379255"/>
          <a:ext cx="277495" cy="2153920"/>
        </a:xfrm>
        <a:prstGeom prst="rect">
          <a:avLst/>
        </a:prstGeom>
        <a:noFill/>
        <a:ln w="9525">
          <a:noFill/>
        </a:ln>
      </xdr:spPr>
    </xdr:sp>
    <xdr:clientData/>
  </xdr:twoCellAnchor>
  <xdr:twoCellAnchor editAs="oneCell">
    <xdr:from>
      <xdr:col>7</xdr:col>
      <xdr:colOff>594995</xdr:colOff>
      <xdr:row>303</xdr:row>
      <xdr:rowOff>304800</xdr:rowOff>
    </xdr:from>
    <xdr:to>
      <xdr:col>7</xdr:col>
      <xdr:colOff>872490</xdr:colOff>
      <xdr:row>304</xdr:row>
      <xdr:rowOff>1482725</xdr:rowOff>
    </xdr:to>
    <xdr:sp>
      <xdr:nvSpPr>
        <xdr:cNvPr id="2656" name="AutoShape 106" descr="u=3327118725,3352234642&amp;fm=214&amp;gp=0"/>
        <xdr:cNvSpPr>
          <a:spLocks noChangeAspect="1"/>
        </xdr:cNvSpPr>
      </xdr:nvSpPr>
      <xdr:spPr>
        <a:xfrm>
          <a:off x="9519285" y="446342770"/>
          <a:ext cx="277495" cy="2524125"/>
        </a:xfrm>
        <a:prstGeom prst="rect">
          <a:avLst/>
        </a:prstGeom>
        <a:noFill/>
        <a:ln w="9525">
          <a:noFill/>
        </a:ln>
      </xdr:spPr>
    </xdr:sp>
    <xdr:clientData/>
  </xdr:twoCellAnchor>
  <xdr:twoCellAnchor editAs="oneCell">
    <xdr:from>
      <xdr:col>7</xdr:col>
      <xdr:colOff>594995</xdr:colOff>
      <xdr:row>304</xdr:row>
      <xdr:rowOff>267335</xdr:rowOff>
    </xdr:from>
    <xdr:to>
      <xdr:col>7</xdr:col>
      <xdr:colOff>872490</xdr:colOff>
      <xdr:row>305</xdr:row>
      <xdr:rowOff>334010</xdr:rowOff>
    </xdr:to>
    <xdr:sp>
      <xdr:nvSpPr>
        <xdr:cNvPr id="2657" name="AutoShape 106" descr="u=3327118725,3352234642&amp;fm=214&amp;gp=0"/>
        <xdr:cNvSpPr>
          <a:spLocks noChangeAspect="1"/>
        </xdr:cNvSpPr>
      </xdr:nvSpPr>
      <xdr:spPr>
        <a:xfrm>
          <a:off x="9519285" y="447651505"/>
          <a:ext cx="277495" cy="2098675"/>
        </a:xfrm>
        <a:prstGeom prst="rect">
          <a:avLst/>
        </a:prstGeom>
        <a:noFill/>
        <a:ln w="9525">
          <a:noFill/>
        </a:ln>
      </xdr:spPr>
    </xdr:sp>
    <xdr:clientData/>
  </xdr:twoCellAnchor>
  <xdr:twoCellAnchor editAs="oneCell">
    <xdr:from>
      <xdr:col>7</xdr:col>
      <xdr:colOff>594995</xdr:colOff>
      <xdr:row>310</xdr:row>
      <xdr:rowOff>266065</xdr:rowOff>
    </xdr:from>
    <xdr:to>
      <xdr:col>7</xdr:col>
      <xdr:colOff>872490</xdr:colOff>
      <xdr:row>311</xdr:row>
      <xdr:rowOff>579120</xdr:rowOff>
    </xdr:to>
    <xdr:sp>
      <xdr:nvSpPr>
        <xdr:cNvPr id="2658" name="AutoShape 106" descr="u=3327118725,3352234642&amp;fm=214&amp;gp=0"/>
        <xdr:cNvSpPr>
          <a:spLocks noChangeAspect="1"/>
        </xdr:cNvSpPr>
      </xdr:nvSpPr>
      <xdr:spPr>
        <a:xfrm>
          <a:off x="9519285" y="457212065"/>
          <a:ext cx="277495" cy="2085340"/>
        </a:xfrm>
        <a:prstGeom prst="rect">
          <a:avLst/>
        </a:prstGeom>
        <a:noFill/>
        <a:ln w="9525">
          <a:noFill/>
        </a:ln>
      </xdr:spPr>
    </xdr:sp>
    <xdr:clientData/>
  </xdr:twoCellAnchor>
  <xdr:twoCellAnchor editAs="oneCell">
    <xdr:from>
      <xdr:col>7</xdr:col>
      <xdr:colOff>594995</xdr:colOff>
      <xdr:row>316</xdr:row>
      <xdr:rowOff>292100</xdr:rowOff>
    </xdr:from>
    <xdr:to>
      <xdr:col>7</xdr:col>
      <xdr:colOff>872490</xdr:colOff>
      <xdr:row>317</xdr:row>
      <xdr:rowOff>1295400</xdr:rowOff>
    </xdr:to>
    <xdr:sp>
      <xdr:nvSpPr>
        <xdr:cNvPr id="2659" name="AutoShape 106" descr="u=3327118725,3352234642&amp;fm=214&amp;gp=0"/>
        <xdr:cNvSpPr>
          <a:spLocks noChangeAspect="1"/>
        </xdr:cNvSpPr>
      </xdr:nvSpPr>
      <xdr:spPr>
        <a:xfrm>
          <a:off x="9519285" y="465834095"/>
          <a:ext cx="277495" cy="2775585"/>
        </a:xfrm>
        <a:prstGeom prst="rect">
          <a:avLst/>
        </a:prstGeom>
        <a:noFill/>
        <a:ln w="9525">
          <a:noFill/>
        </a:ln>
      </xdr:spPr>
    </xdr:sp>
    <xdr:clientData/>
  </xdr:twoCellAnchor>
  <xdr:twoCellAnchor editAs="oneCell">
    <xdr:from>
      <xdr:col>7</xdr:col>
      <xdr:colOff>594995</xdr:colOff>
      <xdr:row>317</xdr:row>
      <xdr:rowOff>260985</xdr:rowOff>
    </xdr:from>
    <xdr:to>
      <xdr:col>7</xdr:col>
      <xdr:colOff>872490</xdr:colOff>
      <xdr:row>318</xdr:row>
      <xdr:rowOff>628650</xdr:rowOff>
    </xdr:to>
    <xdr:sp>
      <xdr:nvSpPr>
        <xdr:cNvPr id="2660" name="AutoShape 106" descr="u=3327118725,3352234642&amp;fm=214&amp;gp=0"/>
        <xdr:cNvSpPr>
          <a:spLocks noChangeAspect="1"/>
        </xdr:cNvSpPr>
      </xdr:nvSpPr>
      <xdr:spPr>
        <a:xfrm>
          <a:off x="9519285" y="467575265"/>
          <a:ext cx="277495" cy="2139950"/>
        </a:xfrm>
        <a:prstGeom prst="rect">
          <a:avLst/>
        </a:prstGeom>
        <a:noFill/>
        <a:ln w="9525">
          <a:noFill/>
        </a:ln>
      </xdr:spPr>
    </xdr:sp>
    <xdr:clientData/>
  </xdr:twoCellAnchor>
  <xdr:twoCellAnchor editAs="oneCell">
    <xdr:from>
      <xdr:col>7</xdr:col>
      <xdr:colOff>594995</xdr:colOff>
      <xdr:row>285</xdr:row>
      <xdr:rowOff>268605</xdr:rowOff>
    </xdr:from>
    <xdr:to>
      <xdr:col>7</xdr:col>
      <xdr:colOff>872490</xdr:colOff>
      <xdr:row>286</xdr:row>
      <xdr:rowOff>924560</xdr:rowOff>
    </xdr:to>
    <xdr:sp>
      <xdr:nvSpPr>
        <xdr:cNvPr id="2661" name="AutoShape 106" descr="u=3327118725,3352234642&amp;fm=214&amp;gp=0"/>
        <xdr:cNvSpPr>
          <a:spLocks noChangeAspect="1"/>
        </xdr:cNvSpPr>
      </xdr:nvSpPr>
      <xdr:spPr>
        <a:xfrm>
          <a:off x="9519285" y="418614225"/>
          <a:ext cx="277495" cy="2376805"/>
        </a:xfrm>
        <a:prstGeom prst="rect">
          <a:avLst/>
        </a:prstGeom>
        <a:noFill/>
        <a:ln w="9525">
          <a:noFill/>
        </a:ln>
      </xdr:spPr>
    </xdr:sp>
    <xdr:clientData/>
  </xdr:twoCellAnchor>
  <xdr:twoCellAnchor editAs="oneCell">
    <xdr:from>
      <xdr:col>7</xdr:col>
      <xdr:colOff>594995</xdr:colOff>
      <xdr:row>288</xdr:row>
      <xdr:rowOff>267970</xdr:rowOff>
    </xdr:from>
    <xdr:to>
      <xdr:col>7</xdr:col>
      <xdr:colOff>872490</xdr:colOff>
      <xdr:row>289</xdr:row>
      <xdr:rowOff>1586230</xdr:rowOff>
    </xdr:to>
    <xdr:sp>
      <xdr:nvSpPr>
        <xdr:cNvPr id="2662" name="AutoShape 106" descr="u=3327118725,3352234642&amp;fm=214&amp;gp=0"/>
        <xdr:cNvSpPr>
          <a:spLocks noChangeAspect="1"/>
        </xdr:cNvSpPr>
      </xdr:nvSpPr>
      <xdr:spPr>
        <a:xfrm>
          <a:off x="9519285" y="423725340"/>
          <a:ext cx="277495" cy="2429510"/>
        </a:xfrm>
        <a:prstGeom prst="rect">
          <a:avLst/>
        </a:prstGeom>
        <a:noFill/>
        <a:ln w="9525">
          <a:noFill/>
        </a:ln>
      </xdr:spPr>
    </xdr:sp>
    <xdr:clientData/>
  </xdr:twoCellAnchor>
  <xdr:twoCellAnchor editAs="oneCell">
    <xdr:from>
      <xdr:col>7</xdr:col>
      <xdr:colOff>594995</xdr:colOff>
      <xdr:row>287</xdr:row>
      <xdr:rowOff>266700</xdr:rowOff>
    </xdr:from>
    <xdr:to>
      <xdr:col>7</xdr:col>
      <xdr:colOff>872490</xdr:colOff>
      <xdr:row>289</xdr:row>
      <xdr:rowOff>1156970</xdr:rowOff>
    </xdr:to>
    <xdr:sp>
      <xdr:nvSpPr>
        <xdr:cNvPr id="2663" name="AutoShape 106" descr="u=3327118725,3352234642&amp;fm=214&amp;gp=0"/>
        <xdr:cNvSpPr>
          <a:spLocks noChangeAspect="1"/>
        </xdr:cNvSpPr>
      </xdr:nvSpPr>
      <xdr:spPr>
        <a:xfrm>
          <a:off x="9519285" y="423279570"/>
          <a:ext cx="277495" cy="2446020"/>
        </a:xfrm>
        <a:prstGeom prst="rect">
          <a:avLst/>
        </a:prstGeom>
        <a:noFill/>
        <a:ln w="9525">
          <a:noFill/>
        </a:ln>
      </xdr:spPr>
    </xdr:sp>
    <xdr:clientData/>
  </xdr:twoCellAnchor>
  <xdr:twoCellAnchor editAs="oneCell">
    <xdr:from>
      <xdr:col>7</xdr:col>
      <xdr:colOff>594995</xdr:colOff>
      <xdr:row>248</xdr:row>
      <xdr:rowOff>266700</xdr:rowOff>
    </xdr:from>
    <xdr:to>
      <xdr:col>7</xdr:col>
      <xdr:colOff>872490</xdr:colOff>
      <xdr:row>248</xdr:row>
      <xdr:rowOff>2947670</xdr:rowOff>
    </xdr:to>
    <xdr:sp>
      <xdr:nvSpPr>
        <xdr:cNvPr id="2664" name="AutoShape 106" descr="u=3327118725,3352234642&amp;fm=214&amp;gp=0"/>
        <xdr:cNvSpPr>
          <a:spLocks noChangeAspect="1"/>
        </xdr:cNvSpPr>
      </xdr:nvSpPr>
      <xdr:spPr>
        <a:xfrm>
          <a:off x="9519285" y="373766080"/>
          <a:ext cx="277495" cy="2680970"/>
        </a:xfrm>
        <a:prstGeom prst="rect">
          <a:avLst/>
        </a:prstGeom>
        <a:noFill/>
        <a:ln w="9525">
          <a:noFill/>
        </a:ln>
      </xdr:spPr>
    </xdr:sp>
    <xdr:clientData/>
  </xdr:twoCellAnchor>
  <xdr:twoCellAnchor editAs="oneCell">
    <xdr:from>
      <xdr:col>7</xdr:col>
      <xdr:colOff>594995</xdr:colOff>
      <xdr:row>236</xdr:row>
      <xdr:rowOff>268605</xdr:rowOff>
    </xdr:from>
    <xdr:to>
      <xdr:col>7</xdr:col>
      <xdr:colOff>872490</xdr:colOff>
      <xdr:row>236</xdr:row>
      <xdr:rowOff>2957195</xdr:rowOff>
    </xdr:to>
    <xdr:sp>
      <xdr:nvSpPr>
        <xdr:cNvPr id="2665" name="AutoShape 106" descr="u=3327118725,3352234642&amp;fm=214&amp;gp=0"/>
        <xdr:cNvSpPr>
          <a:spLocks noChangeAspect="1"/>
        </xdr:cNvSpPr>
      </xdr:nvSpPr>
      <xdr:spPr>
        <a:xfrm>
          <a:off x="9519285" y="357836470"/>
          <a:ext cx="277495" cy="2688590"/>
        </a:xfrm>
        <a:prstGeom prst="rect">
          <a:avLst/>
        </a:prstGeom>
        <a:noFill/>
        <a:ln w="9525">
          <a:noFill/>
        </a:ln>
      </xdr:spPr>
    </xdr:sp>
    <xdr:clientData/>
  </xdr:twoCellAnchor>
  <xdr:twoCellAnchor editAs="oneCell">
    <xdr:from>
      <xdr:col>7</xdr:col>
      <xdr:colOff>594995</xdr:colOff>
      <xdr:row>243</xdr:row>
      <xdr:rowOff>182880</xdr:rowOff>
    </xdr:from>
    <xdr:to>
      <xdr:col>7</xdr:col>
      <xdr:colOff>872490</xdr:colOff>
      <xdr:row>244</xdr:row>
      <xdr:rowOff>889000</xdr:rowOff>
    </xdr:to>
    <xdr:sp>
      <xdr:nvSpPr>
        <xdr:cNvPr id="2666" name="AutoShape 106" descr="u=3327118725,3352234642&amp;fm=214&amp;gp=0"/>
        <xdr:cNvSpPr>
          <a:spLocks noChangeAspect="1"/>
        </xdr:cNvSpPr>
      </xdr:nvSpPr>
      <xdr:spPr>
        <a:xfrm>
          <a:off x="9519285" y="365692690"/>
          <a:ext cx="277495" cy="2478405"/>
        </a:xfrm>
        <a:prstGeom prst="rect">
          <a:avLst/>
        </a:prstGeom>
        <a:noFill/>
        <a:ln w="9525">
          <a:noFill/>
        </a:ln>
      </xdr:spPr>
    </xdr:sp>
    <xdr:clientData/>
  </xdr:twoCellAnchor>
  <xdr:twoCellAnchor editAs="oneCell">
    <xdr:from>
      <xdr:col>7</xdr:col>
      <xdr:colOff>594995</xdr:colOff>
      <xdr:row>240</xdr:row>
      <xdr:rowOff>182880</xdr:rowOff>
    </xdr:from>
    <xdr:to>
      <xdr:col>7</xdr:col>
      <xdr:colOff>872490</xdr:colOff>
      <xdr:row>243</xdr:row>
      <xdr:rowOff>443230</xdr:rowOff>
    </xdr:to>
    <xdr:sp>
      <xdr:nvSpPr>
        <xdr:cNvPr id="2667" name="AutoShape 106" descr="u=3327118725,3352234642&amp;fm=214&amp;gp=0"/>
        <xdr:cNvSpPr>
          <a:spLocks noChangeAspect="1"/>
        </xdr:cNvSpPr>
      </xdr:nvSpPr>
      <xdr:spPr>
        <a:xfrm>
          <a:off x="9519285" y="363406055"/>
          <a:ext cx="277495" cy="2546985"/>
        </a:xfrm>
        <a:prstGeom prst="rect">
          <a:avLst/>
        </a:prstGeom>
        <a:noFill/>
        <a:ln w="9525">
          <a:noFill/>
        </a:ln>
      </xdr:spPr>
    </xdr:sp>
    <xdr:clientData/>
  </xdr:twoCellAnchor>
  <xdr:twoCellAnchor editAs="oneCell">
    <xdr:from>
      <xdr:col>7</xdr:col>
      <xdr:colOff>594995</xdr:colOff>
      <xdr:row>241</xdr:row>
      <xdr:rowOff>266065</xdr:rowOff>
    </xdr:from>
    <xdr:to>
      <xdr:col>7</xdr:col>
      <xdr:colOff>872490</xdr:colOff>
      <xdr:row>243</xdr:row>
      <xdr:rowOff>833120</xdr:rowOff>
    </xdr:to>
    <xdr:sp>
      <xdr:nvSpPr>
        <xdr:cNvPr id="2668" name="AutoShape 106" descr="u=3327118725,3352234642&amp;fm=214&amp;gp=0"/>
        <xdr:cNvSpPr>
          <a:spLocks noChangeAspect="1"/>
        </xdr:cNvSpPr>
      </xdr:nvSpPr>
      <xdr:spPr>
        <a:xfrm>
          <a:off x="9519285" y="363711490"/>
          <a:ext cx="277495" cy="2631440"/>
        </a:xfrm>
        <a:prstGeom prst="rect">
          <a:avLst/>
        </a:prstGeom>
        <a:noFill/>
        <a:ln w="9525">
          <a:noFill/>
        </a:ln>
      </xdr:spPr>
    </xdr:sp>
    <xdr:clientData/>
  </xdr:twoCellAnchor>
  <xdr:twoCellAnchor editAs="oneCell">
    <xdr:from>
      <xdr:col>7</xdr:col>
      <xdr:colOff>594995</xdr:colOff>
      <xdr:row>254</xdr:row>
      <xdr:rowOff>182880</xdr:rowOff>
    </xdr:from>
    <xdr:to>
      <xdr:col>7</xdr:col>
      <xdr:colOff>872490</xdr:colOff>
      <xdr:row>257</xdr:row>
      <xdr:rowOff>476885</xdr:rowOff>
    </xdr:to>
    <xdr:sp>
      <xdr:nvSpPr>
        <xdr:cNvPr id="2669" name="AutoShape 106" descr="u=3327118725,3352234642&amp;fm=214&amp;gp=0"/>
        <xdr:cNvSpPr>
          <a:spLocks noChangeAspect="1"/>
        </xdr:cNvSpPr>
      </xdr:nvSpPr>
      <xdr:spPr>
        <a:xfrm>
          <a:off x="9519285" y="383206625"/>
          <a:ext cx="277495" cy="2580640"/>
        </a:xfrm>
        <a:prstGeom prst="rect">
          <a:avLst/>
        </a:prstGeom>
        <a:noFill/>
        <a:ln w="9525">
          <a:noFill/>
        </a:ln>
      </xdr:spPr>
    </xdr:sp>
    <xdr:clientData/>
  </xdr:twoCellAnchor>
  <xdr:twoCellAnchor editAs="oneCell">
    <xdr:from>
      <xdr:col>7</xdr:col>
      <xdr:colOff>594995</xdr:colOff>
      <xdr:row>287</xdr:row>
      <xdr:rowOff>182880</xdr:rowOff>
    </xdr:from>
    <xdr:to>
      <xdr:col>7</xdr:col>
      <xdr:colOff>872490</xdr:colOff>
      <xdr:row>289</xdr:row>
      <xdr:rowOff>910590</xdr:rowOff>
    </xdr:to>
    <xdr:sp>
      <xdr:nvSpPr>
        <xdr:cNvPr id="2670" name="AutoShape 106" descr="u=3327118725,3352234642&amp;fm=214&amp;gp=0"/>
        <xdr:cNvSpPr>
          <a:spLocks noChangeAspect="1"/>
        </xdr:cNvSpPr>
      </xdr:nvSpPr>
      <xdr:spPr>
        <a:xfrm>
          <a:off x="9519285" y="423195750"/>
          <a:ext cx="277495" cy="2283460"/>
        </a:xfrm>
        <a:prstGeom prst="rect">
          <a:avLst/>
        </a:prstGeom>
        <a:noFill/>
        <a:ln w="9525">
          <a:noFill/>
        </a:ln>
      </xdr:spPr>
    </xdr:sp>
    <xdr:clientData/>
  </xdr:twoCellAnchor>
  <xdr:twoCellAnchor editAs="oneCell">
    <xdr:from>
      <xdr:col>7</xdr:col>
      <xdr:colOff>594995</xdr:colOff>
      <xdr:row>287</xdr:row>
      <xdr:rowOff>182880</xdr:rowOff>
    </xdr:from>
    <xdr:to>
      <xdr:col>7</xdr:col>
      <xdr:colOff>872490</xdr:colOff>
      <xdr:row>289</xdr:row>
      <xdr:rowOff>898525</xdr:rowOff>
    </xdr:to>
    <xdr:sp>
      <xdr:nvSpPr>
        <xdr:cNvPr id="2671" name="AutoShape 106" descr="u=3327118725,3352234642&amp;fm=214&amp;gp=0"/>
        <xdr:cNvSpPr>
          <a:spLocks noChangeAspect="1"/>
        </xdr:cNvSpPr>
      </xdr:nvSpPr>
      <xdr:spPr>
        <a:xfrm>
          <a:off x="9519285" y="423195750"/>
          <a:ext cx="277495" cy="2271395"/>
        </a:xfrm>
        <a:prstGeom prst="rect">
          <a:avLst/>
        </a:prstGeom>
        <a:noFill/>
        <a:ln w="9525">
          <a:noFill/>
        </a:ln>
      </xdr:spPr>
    </xdr:sp>
    <xdr:clientData/>
  </xdr:twoCellAnchor>
  <xdr:twoCellAnchor editAs="oneCell">
    <xdr:from>
      <xdr:col>7</xdr:col>
      <xdr:colOff>594995</xdr:colOff>
      <xdr:row>287</xdr:row>
      <xdr:rowOff>182880</xdr:rowOff>
    </xdr:from>
    <xdr:to>
      <xdr:col>7</xdr:col>
      <xdr:colOff>872490</xdr:colOff>
      <xdr:row>289</xdr:row>
      <xdr:rowOff>898525</xdr:rowOff>
    </xdr:to>
    <xdr:sp>
      <xdr:nvSpPr>
        <xdr:cNvPr id="2672" name="AutoShape 106" descr="u=3327118725,3352234642&amp;fm=214&amp;gp=0"/>
        <xdr:cNvSpPr>
          <a:spLocks noChangeAspect="1"/>
        </xdr:cNvSpPr>
      </xdr:nvSpPr>
      <xdr:spPr>
        <a:xfrm>
          <a:off x="9519285" y="423195750"/>
          <a:ext cx="277495" cy="2271395"/>
        </a:xfrm>
        <a:prstGeom prst="rect">
          <a:avLst/>
        </a:prstGeom>
        <a:noFill/>
        <a:ln w="9525">
          <a:noFill/>
        </a:ln>
      </xdr:spPr>
    </xdr:sp>
    <xdr:clientData/>
  </xdr:twoCellAnchor>
  <xdr:twoCellAnchor editAs="oneCell">
    <xdr:from>
      <xdr:col>7</xdr:col>
      <xdr:colOff>594995</xdr:colOff>
      <xdr:row>305</xdr:row>
      <xdr:rowOff>266700</xdr:rowOff>
    </xdr:from>
    <xdr:to>
      <xdr:col>7</xdr:col>
      <xdr:colOff>872490</xdr:colOff>
      <xdr:row>305</xdr:row>
      <xdr:rowOff>2954020</xdr:rowOff>
    </xdr:to>
    <xdr:sp>
      <xdr:nvSpPr>
        <xdr:cNvPr id="2673" name="AutoShape 106" descr="u=3327118725,3352234642&amp;fm=214&amp;gp=0"/>
        <xdr:cNvSpPr>
          <a:spLocks noChangeAspect="1"/>
        </xdr:cNvSpPr>
      </xdr:nvSpPr>
      <xdr:spPr>
        <a:xfrm>
          <a:off x="9519285" y="449682870"/>
          <a:ext cx="277495" cy="2687320"/>
        </a:xfrm>
        <a:prstGeom prst="rect">
          <a:avLst/>
        </a:prstGeom>
        <a:noFill/>
        <a:ln w="9525">
          <a:noFill/>
        </a:ln>
      </xdr:spPr>
    </xdr:sp>
    <xdr:clientData/>
  </xdr:twoCellAnchor>
  <xdr:twoCellAnchor editAs="oneCell">
    <xdr:from>
      <xdr:col>7</xdr:col>
      <xdr:colOff>594995</xdr:colOff>
      <xdr:row>293</xdr:row>
      <xdr:rowOff>268605</xdr:rowOff>
    </xdr:from>
    <xdr:to>
      <xdr:col>7</xdr:col>
      <xdr:colOff>872490</xdr:colOff>
      <xdr:row>295</xdr:row>
      <xdr:rowOff>1007745</xdr:rowOff>
    </xdr:to>
    <xdr:sp>
      <xdr:nvSpPr>
        <xdr:cNvPr id="2674" name="AutoShape 106" descr="u=3327118725,3352234642&amp;fm=214&amp;gp=0"/>
        <xdr:cNvSpPr>
          <a:spLocks noChangeAspect="1"/>
        </xdr:cNvSpPr>
      </xdr:nvSpPr>
      <xdr:spPr>
        <a:xfrm>
          <a:off x="9519285" y="431926365"/>
          <a:ext cx="277495" cy="2670810"/>
        </a:xfrm>
        <a:prstGeom prst="rect">
          <a:avLst/>
        </a:prstGeom>
        <a:noFill/>
        <a:ln w="9525">
          <a:noFill/>
        </a:ln>
      </xdr:spPr>
    </xdr:sp>
    <xdr:clientData/>
  </xdr:twoCellAnchor>
  <xdr:twoCellAnchor editAs="oneCell">
    <xdr:from>
      <xdr:col>7</xdr:col>
      <xdr:colOff>594995</xdr:colOff>
      <xdr:row>280</xdr:row>
      <xdr:rowOff>182880</xdr:rowOff>
    </xdr:from>
    <xdr:to>
      <xdr:col>7</xdr:col>
      <xdr:colOff>872490</xdr:colOff>
      <xdr:row>283</xdr:row>
      <xdr:rowOff>548957</xdr:rowOff>
    </xdr:to>
    <xdr:sp>
      <xdr:nvSpPr>
        <xdr:cNvPr id="2675" name="AutoShape 106" descr="u=3327118725,3352234642&amp;fm=214&amp;gp=0"/>
        <xdr:cNvSpPr>
          <a:spLocks noChangeAspect="1"/>
        </xdr:cNvSpPr>
      </xdr:nvSpPr>
      <xdr:spPr>
        <a:xfrm>
          <a:off x="9519285" y="412786830"/>
          <a:ext cx="277495" cy="2562860"/>
        </a:xfrm>
        <a:prstGeom prst="rect">
          <a:avLst/>
        </a:prstGeom>
        <a:noFill/>
        <a:ln w="9525">
          <a:noFill/>
        </a:ln>
      </xdr:spPr>
    </xdr:sp>
    <xdr:clientData/>
  </xdr:twoCellAnchor>
  <xdr:twoCellAnchor editAs="oneCell">
    <xdr:from>
      <xdr:col>7</xdr:col>
      <xdr:colOff>594995</xdr:colOff>
      <xdr:row>275</xdr:row>
      <xdr:rowOff>182880</xdr:rowOff>
    </xdr:from>
    <xdr:to>
      <xdr:col>7</xdr:col>
      <xdr:colOff>872490</xdr:colOff>
      <xdr:row>280</xdr:row>
      <xdr:rowOff>74295</xdr:rowOff>
    </xdr:to>
    <xdr:sp>
      <xdr:nvSpPr>
        <xdr:cNvPr id="2676" name="AutoShape 106" descr="u=3327118725,3352234642&amp;fm=214&amp;gp=0"/>
        <xdr:cNvSpPr>
          <a:spLocks noChangeAspect="1"/>
        </xdr:cNvSpPr>
      </xdr:nvSpPr>
      <xdr:spPr>
        <a:xfrm>
          <a:off x="9519285" y="410145230"/>
          <a:ext cx="277495" cy="2533015"/>
        </a:xfrm>
        <a:prstGeom prst="rect">
          <a:avLst/>
        </a:prstGeom>
        <a:noFill/>
        <a:ln w="9525">
          <a:noFill/>
        </a:ln>
      </xdr:spPr>
    </xdr:sp>
    <xdr:clientData/>
  </xdr:twoCellAnchor>
  <xdr:twoCellAnchor editAs="oneCell">
    <xdr:from>
      <xdr:col>7</xdr:col>
      <xdr:colOff>594995</xdr:colOff>
      <xdr:row>278</xdr:row>
      <xdr:rowOff>182880</xdr:rowOff>
    </xdr:from>
    <xdr:to>
      <xdr:col>7</xdr:col>
      <xdr:colOff>872490</xdr:colOff>
      <xdr:row>282</xdr:row>
      <xdr:rowOff>123825</xdr:rowOff>
    </xdr:to>
    <xdr:sp>
      <xdr:nvSpPr>
        <xdr:cNvPr id="2677" name="AutoShape 106" descr="u=3327118725,3352234642&amp;fm=214&amp;gp=0"/>
        <xdr:cNvSpPr>
          <a:spLocks noChangeAspect="1"/>
        </xdr:cNvSpPr>
      </xdr:nvSpPr>
      <xdr:spPr>
        <a:xfrm>
          <a:off x="9519285" y="410811980"/>
          <a:ext cx="277495" cy="2360295"/>
        </a:xfrm>
        <a:prstGeom prst="rect">
          <a:avLst/>
        </a:prstGeom>
        <a:noFill/>
        <a:ln w="9525">
          <a:noFill/>
        </a:ln>
      </xdr:spPr>
    </xdr:sp>
    <xdr:clientData/>
  </xdr:twoCellAnchor>
  <xdr:twoCellAnchor editAs="oneCell">
    <xdr:from>
      <xdr:col>7</xdr:col>
      <xdr:colOff>594995</xdr:colOff>
      <xdr:row>277</xdr:row>
      <xdr:rowOff>182880</xdr:rowOff>
    </xdr:from>
    <xdr:to>
      <xdr:col>7</xdr:col>
      <xdr:colOff>872490</xdr:colOff>
      <xdr:row>282</xdr:row>
      <xdr:rowOff>92075</xdr:rowOff>
    </xdr:to>
    <xdr:sp>
      <xdr:nvSpPr>
        <xdr:cNvPr id="2678" name="AutoShape 106" descr="u=3327118725,3352234642&amp;fm=214&amp;gp=0"/>
        <xdr:cNvSpPr>
          <a:spLocks noChangeAspect="1"/>
        </xdr:cNvSpPr>
      </xdr:nvSpPr>
      <xdr:spPr>
        <a:xfrm>
          <a:off x="9519285" y="410589730"/>
          <a:ext cx="277495" cy="2550795"/>
        </a:xfrm>
        <a:prstGeom prst="rect">
          <a:avLst/>
        </a:prstGeom>
        <a:noFill/>
        <a:ln w="9525">
          <a:noFill/>
        </a:ln>
      </xdr:spPr>
    </xdr:sp>
    <xdr:clientData/>
  </xdr:twoCellAnchor>
  <xdr:twoCellAnchor editAs="oneCell">
    <xdr:from>
      <xdr:col>7</xdr:col>
      <xdr:colOff>594995</xdr:colOff>
      <xdr:row>300</xdr:row>
      <xdr:rowOff>182880</xdr:rowOff>
    </xdr:from>
    <xdr:to>
      <xdr:col>7</xdr:col>
      <xdr:colOff>872490</xdr:colOff>
      <xdr:row>301</xdr:row>
      <xdr:rowOff>904240</xdr:rowOff>
    </xdr:to>
    <xdr:sp>
      <xdr:nvSpPr>
        <xdr:cNvPr id="2679" name="AutoShape 106" descr="u=3327118725,3352234642&amp;fm=214&amp;gp=0"/>
        <xdr:cNvSpPr>
          <a:spLocks noChangeAspect="1"/>
        </xdr:cNvSpPr>
      </xdr:nvSpPr>
      <xdr:spPr>
        <a:xfrm>
          <a:off x="9519285" y="440955430"/>
          <a:ext cx="277495" cy="2493645"/>
        </a:xfrm>
        <a:prstGeom prst="rect">
          <a:avLst/>
        </a:prstGeom>
        <a:noFill/>
        <a:ln w="9525">
          <a:noFill/>
        </a:ln>
      </xdr:spPr>
    </xdr:sp>
    <xdr:clientData/>
  </xdr:twoCellAnchor>
  <xdr:twoCellAnchor editAs="oneCell">
    <xdr:from>
      <xdr:col>7</xdr:col>
      <xdr:colOff>594995</xdr:colOff>
      <xdr:row>298</xdr:row>
      <xdr:rowOff>266065</xdr:rowOff>
    </xdr:from>
    <xdr:to>
      <xdr:col>7</xdr:col>
      <xdr:colOff>872490</xdr:colOff>
      <xdr:row>300</xdr:row>
      <xdr:rowOff>977265</xdr:rowOff>
    </xdr:to>
    <xdr:sp>
      <xdr:nvSpPr>
        <xdr:cNvPr id="2680" name="AutoShape 106" descr="u=3327118725,3352234642&amp;fm=214&amp;gp=0"/>
        <xdr:cNvSpPr>
          <a:spLocks noChangeAspect="1"/>
        </xdr:cNvSpPr>
      </xdr:nvSpPr>
      <xdr:spPr>
        <a:xfrm>
          <a:off x="9519285" y="438968515"/>
          <a:ext cx="277495" cy="2781300"/>
        </a:xfrm>
        <a:prstGeom prst="rect">
          <a:avLst/>
        </a:prstGeom>
        <a:noFill/>
        <a:ln w="9525">
          <a:noFill/>
        </a:ln>
      </xdr:spPr>
    </xdr:sp>
    <xdr:clientData/>
  </xdr:twoCellAnchor>
  <xdr:twoCellAnchor editAs="oneCell">
    <xdr:from>
      <xdr:col>7</xdr:col>
      <xdr:colOff>594995</xdr:colOff>
      <xdr:row>311</xdr:row>
      <xdr:rowOff>267335</xdr:rowOff>
    </xdr:from>
    <xdr:to>
      <xdr:col>7</xdr:col>
      <xdr:colOff>872490</xdr:colOff>
      <xdr:row>312</xdr:row>
      <xdr:rowOff>1600200</xdr:rowOff>
    </xdr:to>
    <xdr:sp>
      <xdr:nvSpPr>
        <xdr:cNvPr id="2681" name="AutoShape 106" descr="u=3327118725,3352234642&amp;fm=214&amp;gp=0"/>
        <xdr:cNvSpPr>
          <a:spLocks noChangeAspect="1"/>
        </xdr:cNvSpPr>
      </xdr:nvSpPr>
      <xdr:spPr>
        <a:xfrm>
          <a:off x="9519285" y="458985620"/>
          <a:ext cx="277495" cy="2704465"/>
        </a:xfrm>
        <a:prstGeom prst="rect">
          <a:avLst/>
        </a:prstGeom>
        <a:noFill/>
        <a:ln w="9525">
          <a:noFill/>
        </a:ln>
      </xdr:spPr>
    </xdr:sp>
    <xdr:clientData/>
  </xdr:twoCellAnchor>
  <xdr:twoCellAnchor editAs="oneCell">
    <xdr:from>
      <xdr:col>7</xdr:col>
      <xdr:colOff>594995</xdr:colOff>
      <xdr:row>313</xdr:row>
      <xdr:rowOff>266065</xdr:rowOff>
    </xdr:from>
    <xdr:to>
      <xdr:col>7</xdr:col>
      <xdr:colOff>872490</xdr:colOff>
      <xdr:row>315</xdr:row>
      <xdr:rowOff>832485</xdr:rowOff>
    </xdr:to>
    <xdr:sp>
      <xdr:nvSpPr>
        <xdr:cNvPr id="2682" name="AutoShape 106" descr="u=3327118725,3352234642&amp;fm=214&amp;gp=0"/>
        <xdr:cNvSpPr>
          <a:spLocks noChangeAspect="1"/>
        </xdr:cNvSpPr>
      </xdr:nvSpPr>
      <xdr:spPr>
        <a:xfrm>
          <a:off x="9519285" y="461971390"/>
          <a:ext cx="277495" cy="2630805"/>
        </a:xfrm>
        <a:prstGeom prst="rect">
          <a:avLst/>
        </a:prstGeom>
        <a:noFill/>
        <a:ln w="9525">
          <a:noFill/>
        </a:ln>
      </xdr:spPr>
    </xdr:sp>
    <xdr:clientData/>
  </xdr:twoCellAnchor>
  <xdr:twoCellAnchor editAs="oneCell">
    <xdr:from>
      <xdr:col>7</xdr:col>
      <xdr:colOff>594995</xdr:colOff>
      <xdr:row>235</xdr:row>
      <xdr:rowOff>260985</xdr:rowOff>
    </xdr:from>
    <xdr:to>
      <xdr:col>7</xdr:col>
      <xdr:colOff>872490</xdr:colOff>
      <xdr:row>236</xdr:row>
      <xdr:rowOff>1092200</xdr:rowOff>
    </xdr:to>
    <xdr:sp>
      <xdr:nvSpPr>
        <xdr:cNvPr id="2683" name="AutoShape 106" descr="u=3327118725,3352234642&amp;fm=214&amp;gp=0"/>
        <xdr:cNvSpPr>
          <a:spLocks noChangeAspect="1"/>
        </xdr:cNvSpPr>
      </xdr:nvSpPr>
      <xdr:spPr>
        <a:xfrm>
          <a:off x="9519285" y="356056565"/>
          <a:ext cx="277495" cy="2603500"/>
        </a:xfrm>
        <a:prstGeom prst="rect">
          <a:avLst/>
        </a:prstGeom>
        <a:noFill/>
        <a:ln w="9525">
          <a:noFill/>
        </a:ln>
      </xdr:spPr>
    </xdr:sp>
    <xdr:clientData/>
  </xdr:twoCellAnchor>
  <xdr:twoCellAnchor editAs="oneCell">
    <xdr:from>
      <xdr:col>7</xdr:col>
      <xdr:colOff>594995</xdr:colOff>
      <xdr:row>262</xdr:row>
      <xdr:rowOff>266065</xdr:rowOff>
    </xdr:from>
    <xdr:to>
      <xdr:col>7</xdr:col>
      <xdr:colOff>872490</xdr:colOff>
      <xdr:row>264</xdr:row>
      <xdr:rowOff>1017270</xdr:rowOff>
    </xdr:to>
    <xdr:sp>
      <xdr:nvSpPr>
        <xdr:cNvPr id="2684" name="AutoShape 106" descr="u=3327118725,3352234642&amp;fm=214&amp;gp=0"/>
        <xdr:cNvSpPr>
          <a:spLocks noChangeAspect="1"/>
        </xdr:cNvSpPr>
      </xdr:nvSpPr>
      <xdr:spPr>
        <a:xfrm>
          <a:off x="9519285" y="392848465"/>
          <a:ext cx="277495" cy="2815590"/>
        </a:xfrm>
        <a:prstGeom prst="rect">
          <a:avLst/>
        </a:prstGeom>
        <a:noFill/>
        <a:ln w="9525">
          <a:noFill/>
        </a:ln>
      </xdr:spPr>
    </xdr:sp>
    <xdr:clientData/>
  </xdr:twoCellAnchor>
  <xdr:twoCellAnchor editAs="oneCell">
    <xdr:from>
      <xdr:col>7</xdr:col>
      <xdr:colOff>594995</xdr:colOff>
      <xdr:row>256</xdr:row>
      <xdr:rowOff>182880</xdr:rowOff>
    </xdr:from>
    <xdr:to>
      <xdr:col>7</xdr:col>
      <xdr:colOff>872490</xdr:colOff>
      <xdr:row>257</xdr:row>
      <xdr:rowOff>993140</xdr:rowOff>
    </xdr:to>
    <xdr:sp>
      <xdr:nvSpPr>
        <xdr:cNvPr id="2685" name="AutoShape 106" descr="u=3327118725,3352234642&amp;fm=214&amp;gp=0"/>
        <xdr:cNvSpPr>
          <a:spLocks noChangeAspect="1"/>
        </xdr:cNvSpPr>
      </xdr:nvSpPr>
      <xdr:spPr>
        <a:xfrm>
          <a:off x="9519285" y="383720975"/>
          <a:ext cx="277495" cy="2582545"/>
        </a:xfrm>
        <a:prstGeom prst="rect">
          <a:avLst/>
        </a:prstGeom>
        <a:noFill/>
        <a:ln w="9525">
          <a:noFill/>
        </a:ln>
      </xdr:spPr>
    </xdr:sp>
    <xdr:clientData/>
  </xdr:twoCellAnchor>
  <xdr:twoCellAnchor editAs="oneCell">
    <xdr:from>
      <xdr:col>7</xdr:col>
      <xdr:colOff>594995</xdr:colOff>
      <xdr:row>262</xdr:row>
      <xdr:rowOff>266065</xdr:rowOff>
    </xdr:from>
    <xdr:to>
      <xdr:col>7</xdr:col>
      <xdr:colOff>872490</xdr:colOff>
      <xdr:row>264</xdr:row>
      <xdr:rowOff>1017270</xdr:rowOff>
    </xdr:to>
    <xdr:sp>
      <xdr:nvSpPr>
        <xdr:cNvPr id="2686" name="AutoShape 106" descr="u=3327118725,3352234642&amp;fm=214&amp;gp=0"/>
        <xdr:cNvSpPr>
          <a:spLocks noChangeAspect="1"/>
        </xdr:cNvSpPr>
      </xdr:nvSpPr>
      <xdr:spPr>
        <a:xfrm>
          <a:off x="9519285" y="392848465"/>
          <a:ext cx="277495" cy="2815590"/>
        </a:xfrm>
        <a:prstGeom prst="rect">
          <a:avLst/>
        </a:prstGeom>
        <a:noFill/>
        <a:ln w="9525">
          <a:noFill/>
        </a:ln>
      </xdr:spPr>
    </xdr:sp>
    <xdr:clientData/>
  </xdr:twoCellAnchor>
  <xdr:twoCellAnchor editAs="oneCell">
    <xdr:from>
      <xdr:col>7</xdr:col>
      <xdr:colOff>594995</xdr:colOff>
      <xdr:row>256</xdr:row>
      <xdr:rowOff>182880</xdr:rowOff>
    </xdr:from>
    <xdr:to>
      <xdr:col>7</xdr:col>
      <xdr:colOff>872490</xdr:colOff>
      <xdr:row>257</xdr:row>
      <xdr:rowOff>993140</xdr:rowOff>
    </xdr:to>
    <xdr:sp>
      <xdr:nvSpPr>
        <xdr:cNvPr id="2687" name="AutoShape 106" descr="u=3327118725,3352234642&amp;fm=214&amp;gp=0"/>
        <xdr:cNvSpPr>
          <a:spLocks noChangeAspect="1"/>
        </xdr:cNvSpPr>
      </xdr:nvSpPr>
      <xdr:spPr>
        <a:xfrm>
          <a:off x="9519285" y="383720975"/>
          <a:ext cx="277495" cy="2582545"/>
        </a:xfrm>
        <a:prstGeom prst="rect">
          <a:avLst/>
        </a:prstGeom>
        <a:noFill/>
        <a:ln w="9525">
          <a:noFill/>
        </a:ln>
      </xdr:spPr>
    </xdr:sp>
    <xdr:clientData/>
  </xdr:twoCellAnchor>
  <xdr:twoCellAnchor editAs="oneCell">
    <xdr:from>
      <xdr:col>7</xdr:col>
      <xdr:colOff>594995</xdr:colOff>
      <xdr:row>235</xdr:row>
      <xdr:rowOff>266065</xdr:rowOff>
    </xdr:from>
    <xdr:to>
      <xdr:col>7</xdr:col>
      <xdr:colOff>872490</xdr:colOff>
      <xdr:row>236</xdr:row>
      <xdr:rowOff>858520</xdr:rowOff>
    </xdr:to>
    <xdr:sp>
      <xdr:nvSpPr>
        <xdr:cNvPr id="2688" name="AutoShape 106" descr="u=3327118725,3352234642&amp;fm=214&amp;gp=0"/>
        <xdr:cNvSpPr>
          <a:spLocks noChangeAspect="1"/>
        </xdr:cNvSpPr>
      </xdr:nvSpPr>
      <xdr:spPr>
        <a:xfrm>
          <a:off x="9519285" y="356061645"/>
          <a:ext cx="277495" cy="2364740"/>
        </a:xfrm>
        <a:prstGeom prst="rect">
          <a:avLst/>
        </a:prstGeom>
        <a:noFill/>
        <a:ln w="9525">
          <a:noFill/>
        </a:ln>
      </xdr:spPr>
    </xdr:sp>
    <xdr:clientData/>
  </xdr:twoCellAnchor>
  <xdr:twoCellAnchor editAs="oneCell">
    <xdr:from>
      <xdr:col>7</xdr:col>
      <xdr:colOff>594995</xdr:colOff>
      <xdr:row>207</xdr:row>
      <xdr:rowOff>266065</xdr:rowOff>
    </xdr:from>
    <xdr:to>
      <xdr:col>7</xdr:col>
      <xdr:colOff>872490</xdr:colOff>
      <xdr:row>209</xdr:row>
      <xdr:rowOff>377825</xdr:rowOff>
    </xdr:to>
    <xdr:sp>
      <xdr:nvSpPr>
        <xdr:cNvPr id="2689" name="AutoShape 106" descr="u=3327118725,3352234642&amp;fm=214&amp;gp=0"/>
        <xdr:cNvSpPr>
          <a:spLocks noChangeAspect="1"/>
        </xdr:cNvSpPr>
      </xdr:nvSpPr>
      <xdr:spPr>
        <a:xfrm>
          <a:off x="9519285" y="318786510"/>
          <a:ext cx="277495" cy="1965960"/>
        </a:xfrm>
        <a:prstGeom prst="rect">
          <a:avLst/>
        </a:prstGeom>
        <a:noFill/>
        <a:ln w="9525">
          <a:noFill/>
        </a:ln>
      </xdr:spPr>
    </xdr:sp>
    <xdr:clientData/>
  </xdr:twoCellAnchor>
  <xdr:twoCellAnchor editAs="oneCell">
    <xdr:from>
      <xdr:col>7</xdr:col>
      <xdr:colOff>594995</xdr:colOff>
      <xdr:row>220</xdr:row>
      <xdr:rowOff>267335</xdr:rowOff>
    </xdr:from>
    <xdr:to>
      <xdr:col>7</xdr:col>
      <xdr:colOff>872490</xdr:colOff>
      <xdr:row>222</xdr:row>
      <xdr:rowOff>92075</xdr:rowOff>
    </xdr:to>
    <xdr:sp>
      <xdr:nvSpPr>
        <xdr:cNvPr id="2690" name="AutoShape 106" descr="u=3327118725,3352234642&amp;fm=214&amp;gp=0"/>
        <xdr:cNvSpPr>
          <a:spLocks noChangeAspect="1"/>
        </xdr:cNvSpPr>
      </xdr:nvSpPr>
      <xdr:spPr>
        <a:xfrm>
          <a:off x="9519285" y="337830160"/>
          <a:ext cx="277495" cy="1846580"/>
        </a:xfrm>
        <a:prstGeom prst="rect">
          <a:avLst/>
        </a:prstGeom>
        <a:noFill/>
        <a:ln w="9525">
          <a:noFill/>
        </a:ln>
      </xdr:spPr>
    </xdr:sp>
    <xdr:clientData/>
  </xdr:twoCellAnchor>
  <xdr:twoCellAnchor editAs="oneCell">
    <xdr:from>
      <xdr:col>7</xdr:col>
      <xdr:colOff>594995</xdr:colOff>
      <xdr:row>226</xdr:row>
      <xdr:rowOff>266065</xdr:rowOff>
    </xdr:from>
    <xdr:to>
      <xdr:col>7</xdr:col>
      <xdr:colOff>872490</xdr:colOff>
      <xdr:row>226</xdr:row>
      <xdr:rowOff>2332355</xdr:rowOff>
    </xdr:to>
    <xdr:sp>
      <xdr:nvSpPr>
        <xdr:cNvPr id="2691" name="AutoShape 106" descr="u=3327118725,3352234642&amp;fm=214&amp;gp=0"/>
        <xdr:cNvSpPr>
          <a:spLocks noChangeAspect="1"/>
        </xdr:cNvSpPr>
      </xdr:nvSpPr>
      <xdr:spPr>
        <a:xfrm>
          <a:off x="9519285" y="346191205"/>
          <a:ext cx="277495" cy="2066290"/>
        </a:xfrm>
        <a:prstGeom prst="rect">
          <a:avLst/>
        </a:prstGeom>
        <a:noFill/>
        <a:ln w="9525">
          <a:noFill/>
        </a:ln>
      </xdr:spPr>
    </xdr:sp>
    <xdr:clientData/>
  </xdr:twoCellAnchor>
  <xdr:twoCellAnchor editAs="oneCell">
    <xdr:from>
      <xdr:col>7</xdr:col>
      <xdr:colOff>594995</xdr:colOff>
      <xdr:row>233</xdr:row>
      <xdr:rowOff>260985</xdr:rowOff>
    </xdr:from>
    <xdr:to>
      <xdr:col>7</xdr:col>
      <xdr:colOff>872490</xdr:colOff>
      <xdr:row>235</xdr:row>
      <xdr:rowOff>69850</xdr:rowOff>
    </xdr:to>
    <xdr:sp>
      <xdr:nvSpPr>
        <xdr:cNvPr id="2692" name="AutoShape 106" descr="u=3327118725,3352234642&amp;fm=214&amp;gp=0"/>
        <xdr:cNvSpPr>
          <a:spLocks noChangeAspect="1"/>
        </xdr:cNvSpPr>
      </xdr:nvSpPr>
      <xdr:spPr>
        <a:xfrm>
          <a:off x="9519285" y="354034725"/>
          <a:ext cx="277495" cy="1830705"/>
        </a:xfrm>
        <a:prstGeom prst="rect">
          <a:avLst/>
        </a:prstGeom>
        <a:noFill/>
        <a:ln w="9525">
          <a:noFill/>
        </a:ln>
      </xdr:spPr>
    </xdr:sp>
    <xdr:clientData/>
  </xdr:twoCellAnchor>
  <xdr:twoCellAnchor editAs="oneCell">
    <xdr:from>
      <xdr:col>7</xdr:col>
      <xdr:colOff>594995</xdr:colOff>
      <xdr:row>109</xdr:row>
      <xdr:rowOff>544195</xdr:rowOff>
    </xdr:from>
    <xdr:to>
      <xdr:col>7</xdr:col>
      <xdr:colOff>872490</xdr:colOff>
      <xdr:row>109</xdr:row>
      <xdr:rowOff>2931795</xdr:rowOff>
    </xdr:to>
    <xdr:sp>
      <xdr:nvSpPr>
        <xdr:cNvPr id="2693" name="AutoShape 106" descr="u=3327118725,3352234642&amp;fm=214&amp;gp=0"/>
        <xdr:cNvSpPr>
          <a:spLocks noChangeAspect="1"/>
        </xdr:cNvSpPr>
      </xdr:nvSpPr>
      <xdr:spPr>
        <a:xfrm>
          <a:off x="9519285" y="166021385"/>
          <a:ext cx="277495" cy="2387600"/>
        </a:xfrm>
        <a:prstGeom prst="rect">
          <a:avLst/>
        </a:prstGeom>
        <a:noFill/>
        <a:ln w="9525">
          <a:noFill/>
        </a:ln>
      </xdr:spPr>
    </xdr:sp>
    <xdr:clientData/>
  </xdr:twoCellAnchor>
  <xdr:twoCellAnchor editAs="oneCell">
    <xdr:from>
      <xdr:col>7</xdr:col>
      <xdr:colOff>594995</xdr:colOff>
      <xdr:row>109</xdr:row>
      <xdr:rowOff>266700</xdr:rowOff>
    </xdr:from>
    <xdr:to>
      <xdr:col>7</xdr:col>
      <xdr:colOff>872490</xdr:colOff>
      <xdr:row>109</xdr:row>
      <xdr:rowOff>2364740</xdr:rowOff>
    </xdr:to>
    <xdr:sp>
      <xdr:nvSpPr>
        <xdr:cNvPr id="2694" name="AutoShape 106" descr="u=3327118725,3352234642&amp;fm=214&amp;gp=0"/>
        <xdr:cNvSpPr>
          <a:spLocks noChangeAspect="1"/>
        </xdr:cNvSpPr>
      </xdr:nvSpPr>
      <xdr:spPr>
        <a:xfrm>
          <a:off x="9519285" y="165743890"/>
          <a:ext cx="277495" cy="2098040"/>
        </a:xfrm>
        <a:prstGeom prst="rect">
          <a:avLst/>
        </a:prstGeom>
        <a:noFill/>
        <a:ln w="9525">
          <a:noFill/>
        </a:ln>
      </xdr:spPr>
    </xdr:sp>
    <xdr:clientData/>
  </xdr:twoCellAnchor>
  <xdr:twoCellAnchor editAs="oneCell">
    <xdr:from>
      <xdr:col>7</xdr:col>
      <xdr:colOff>594995</xdr:colOff>
      <xdr:row>109</xdr:row>
      <xdr:rowOff>266700</xdr:rowOff>
    </xdr:from>
    <xdr:to>
      <xdr:col>7</xdr:col>
      <xdr:colOff>872490</xdr:colOff>
      <xdr:row>109</xdr:row>
      <xdr:rowOff>2364740</xdr:rowOff>
    </xdr:to>
    <xdr:sp>
      <xdr:nvSpPr>
        <xdr:cNvPr id="2695" name="AutoShape 106" descr="u=3327118725,3352234642&amp;fm=214&amp;gp=0"/>
        <xdr:cNvSpPr>
          <a:spLocks noChangeAspect="1"/>
        </xdr:cNvSpPr>
      </xdr:nvSpPr>
      <xdr:spPr>
        <a:xfrm>
          <a:off x="9519285" y="165743890"/>
          <a:ext cx="277495" cy="2098040"/>
        </a:xfrm>
        <a:prstGeom prst="rect">
          <a:avLst/>
        </a:prstGeom>
        <a:noFill/>
        <a:ln w="9525">
          <a:noFill/>
        </a:ln>
      </xdr:spPr>
    </xdr:sp>
    <xdr:clientData/>
  </xdr:twoCellAnchor>
  <xdr:twoCellAnchor editAs="oneCell">
    <xdr:from>
      <xdr:col>7</xdr:col>
      <xdr:colOff>594995</xdr:colOff>
      <xdr:row>127</xdr:row>
      <xdr:rowOff>266700</xdr:rowOff>
    </xdr:from>
    <xdr:to>
      <xdr:col>7</xdr:col>
      <xdr:colOff>872490</xdr:colOff>
      <xdr:row>127</xdr:row>
      <xdr:rowOff>2095500</xdr:rowOff>
    </xdr:to>
    <xdr:sp>
      <xdr:nvSpPr>
        <xdr:cNvPr id="2696" name="AutoShape 106" descr="u=3327118725,3352234642&amp;fm=214&amp;gp=0"/>
        <xdr:cNvSpPr>
          <a:spLocks noChangeAspect="1"/>
        </xdr:cNvSpPr>
      </xdr:nvSpPr>
      <xdr:spPr>
        <a:xfrm>
          <a:off x="9519285" y="199452230"/>
          <a:ext cx="277495" cy="1828800"/>
        </a:xfrm>
        <a:prstGeom prst="rect">
          <a:avLst/>
        </a:prstGeom>
        <a:noFill/>
        <a:ln w="9525">
          <a:noFill/>
        </a:ln>
      </xdr:spPr>
    </xdr:sp>
    <xdr:clientData/>
  </xdr:twoCellAnchor>
  <xdr:twoCellAnchor editAs="oneCell">
    <xdr:from>
      <xdr:col>7</xdr:col>
      <xdr:colOff>594995</xdr:colOff>
      <xdr:row>105</xdr:row>
      <xdr:rowOff>182880</xdr:rowOff>
    </xdr:from>
    <xdr:to>
      <xdr:col>7</xdr:col>
      <xdr:colOff>872490</xdr:colOff>
      <xdr:row>106</xdr:row>
      <xdr:rowOff>655320</xdr:rowOff>
    </xdr:to>
    <xdr:sp>
      <xdr:nvSpPr>
        <xdr:cNvPr id="2697" name="AutoShape 106" descr="u=3327118725,3352234642&amp;fm=214&amp;gp=0"/>
        <xdr:cNvSpPr>
          <a:spLocks noChangeAspect="1"/>
        </xdr:cNvSpPr>
      </xdr:nvSpPr>
      <xdr:spPr>
        <a:xfrm>
          <a:off x="9519285" y="160453070"/>
          <a:ext cx="277495" cy="1996440"/>
        </a:xfrm>
        <a:prstGeom prst="rect">
          <a:avLst/>
        </a:prstGeom>
        <a:noFill/>
        <a:ln w="9525">
          <a:noFill/>
        </a:ln>
      </xdr:spPr>
    </xdr:sp>
    <xdr:clientData/>
  </xdr:twoCellAnchor>
  <xdr:twoCellAnchor editAs="oneCell">
    <xdr:from>
      <xdr:col>7</xdr:col>
      <xdr:colOff>594995</xdr:colOff>
      <xdr:row>115</xdr:row>
      <xdr:rowOff>268605</xdr:rowOff>
    </xdr:from>
    <xdr:to>
      <xdr:col>7</xdr:col>
      <xdr:colOff>872490</xdr:colOff>
      <xdr:row>115</xdr:row>
      <xdr:rowOff>2505075</xdr:rowOff>
    </xdr:to>
    <xdr:sp>
      <xdr:nvSpPr>
        <xdr:cNvPr id="2698" name="AutoShape 106" descr="u=3327118725,3352234642&amp;fm=214&amp;gp=0"/>
        <xdr:cNvSpPr>
          <a:spLocks noChangeAspect="1"/>
        </xdr:cNvSpPr>
      </xdr:nvSpPr>
      <xdr:spPr>
        <a:xfrm>
          <a:off x="9519285" y="177851435"/>
          <a:ext cx="277495" cy="2236470"/>
        </a:xfrm>
        <a:prstGeom prst="rect">
          <a:avLst/>
        </a:prstGeom>
        <a:noFill/>
        <a:ln w="9525">
          <a:noFill/>
        </a:ln>
      </xdr:spPr>
    </xdr:sp>
    <xdr:clientData/>
  </xdr:twoCellAnchor>
  <xdr:twoCellAnchor editAs="oneCell">
    <xdr:from>
      <xdr:col>7</xdr:col>
      <xdr:colOff>594995</xdr:colOff>
      <xdr:row>102</xdr:row>
      <xdr:rowOff>266700</xdr:rowOff>
    </xdr:from>
    <xdr:to>
      <xdr:col>7</xdr:col>
      <xdr:colOff>872490</xdr:colOff>
      <xdr:row>103</xdr:row>
      <xdr:rowOff>78105</xdr:rowOff>
    </xdr:to>
    <xdr:sp>
      <xdr:nvSpPr>
        <xdr:cNvPr id="2699" name="AutoShape 106" descr="u=3327118725,3352234642&amp;fm=214&amp;gp=0"/>
        <xdr:cNvSpPr>
          <a:spLocks noChangeAspect="1"/>
        </xdr:cNvSpPr>
      </xdr:nvSpPr>
      <xdr:spPr>
        <a:xfrm>
          <a:off x="9519285" y="156434790"/>
          <a:ext cx="277495" cy="2097405"/>
        </a:xfrm>
        <a:prstGeom prst="rect">
          <a:avLst/>
        </a:prstGeom>
        <a:noFill/>
        <a:ln w="9525">
          <a:noFill/>
        </a:ln>
      </xdr:spPr>
    </xdr:sp>
    <xdr:clientData/>
  </xdr:twoCellAnchor>
  <xdr:twoCellAnchor editAs="oneCell">
    <xdr:from>
      <xdr:col>7</xdr:col>
      <xdr:colOff>594995</xdr:colOff>
      <xdr:row>103</xdr:row>
      <xdr:rowOff>266065</xdr:rowOff>
    </xdr:from>
    <xdr:to>
      <xdr:col>7</xdr:col>
      <xdr:colOff>872490</xdr:colOff>
      <xdr:row>105</xdr:row>
      <xdr:rowOff>349885</xdr:rowOff>
    </xdr:to>
    <xdr:sp>
      <xdr:nvSpPr>
        <xdr:cNvPr id="2700" name="AutoShape 106" descr="u=3327118725,3352234642&amp;fm=214&amp;gp=0"/>
        <xdr:cNvSpPr>
          <a:spLocks noChangeAspect="1"/>
        </xdr:cNvSpPr>
      </xdr:nvSpPr>
      <xdr:spPr>
        <a:xfrm>
          <a:off x="9519285" y="158720155"/>
          <a:ext cx="277495" cy="1899920"/>
        </a:xfrm>
        <a:prstGeom prst="rect">
          <a:avLst/>
        </a:prstGeom>
        <a:noFill/>
        <a:ln w="9525">
          <a:noFill/>
        </a:ln>
      </xdr:spPr>
    </xdr:sp>
    <xdr:clientData/>
  </xdr:twoCellAnchor>
  <xdr:twoCellAnchor editAs="oneCell">
    <xdr:from>
      <xdr:col>7</xdr:col>
      <xdr:colOff>594995</xdr:colOff>
      <xdr:row>115</xdr:row>
      <xdr:rowOff>304800</xdr:rowOff>
    </xdr:from>
    <xdr:to>
      <xdr:col>7</xdr:col>
      <xdr:colOff>872490</xdr:colOff>
      <xdr:row>116</xdr:row>
      <xdr:rowOff>158115</xdr:rowOff>
    </xdr:to>
    <xdr:sp>
      <xdr:nvSpPr>
        <xdr:cNvPr id="2701" name="AutoShape 106" descr="u=3327118725,3352234642&amp;fm=214&amp;gp=0"/>
        <xdr:cNvSpPr>
          <a:spLocks noChangeAspect="1"/>
        </xdr:cNvSpPr>
      </xdr:nvSpPr>
      <xdr:spPr>
        <a:xfrm>
          <a:off x="9519285" y="177887630"/>
          <a:ext cx="277495" cy="2418715"/>
        </a:xfrm>
        <a:prstGeom prst="rect">
          <a:avLst/>
        </a:prstGeom>
        <a:noFill/>
        <a:ln w="9525">
          <a:noFill/>
        </a:ln>
      </xdr:spPr>
    </xdr:sp>
    <xdr:clientData/>
  </xdr:twoCellAnchor>
  <xdr:twoCellAnchor editAs="oneCell">
    <xdr:from>
      <xdr:col>7</xdr:col>
      <xdr:colOff>594995</xdr:colOff>
      <xdr:row>116</xdr:row>
      <xdr:rowOff>267335</xdr:rowOff>
    </xdr:from>
    <xdr:to>
      <xdr:col>7</xdr:col>
      <xdr:colOff>872490</xdr:colOff>
      <xdr:row>117</xdr:row>
      <xdr:rowOff>579755</xdr:rowOff>
    </xdr:to>
    <xdr:sp>
      <xdr:nvSpPr>
        <xdr:cNvPr id="2702" name="AutoShape 106" descr="u=3327118725,3352234642&amp;fm=214&amp;gp=0"/>
        <xdr:cNvSpPr>
          <a:spLocks noChangeAspect="1"/>
        </xdr:cNvSpPr>
      </xdr:nvSpPr>
      <xdr:spPr>
        <a:xfrm>
          <a:off x="9519285" y="180415565"/>
          <a:ext cx="277495" cy="1836420"/>
        </a:xfrm>
        <a:prstGeom prst="rect">
          <a:avLst/>
        </a:prstGeom>
        <a:noFill/>
        <a:ln w="9525">
          <a:noFill/>
        </a:ln>
      </xdr:spPr>
    </xdr:sp>
    <xdr:clientData/>
  </xdr:twoCellAnchor>
  <xdr:twoCellAnchor editAs="oneCell">
    <xdr:from>
      <xdr:col>7</xdr:col>
      <xdr:colOff>594995</xdr:colOff>
      <xdr:row>122</xdr:row>
      <xdr:rowOff>182880</xdr:rowOff>
    </xdr:from>
    <xdr:to>
      <xdr:col>7</xdr:col>
      <xdr:colOff>872490</xdr:colOff>
      <xdr:row>124</xdr:row>
      <xdr:rowOff>217805</xdr:rowOff>
    </xdr:to>
    <xdr:sp>
      <xdr:nvSpPr>
        <xdr:cNvPr id="2703" name="AutoShape 106" descr="u=3327118725,3352234642&amp;fm=214&amp;gp=0"/>
        <xdr:cNvSpPr>
          <a:spLocks noChangeAspect="1"/>
        </xdr:cNvSpPr>
      </xdr:nvSpPr>
      <xdr:spPr>
        <a:xfrm>
          <a:off x="9519285" y="194288410"/>
          <a:ext cx="277495" cy="1749425"/>
        </a:xfrm>
        <a:prstGeom prst="rect">
          <a:avLst/>
        </a:prstGeom>
        <a:noFill/>
        <a:ln w="9525">
          <a:noFill/>
        </a:ln>
      </xdr:spPr>
    </xdr:sp>
    <xdr:clientData/>
  </xdr:twoCellAnchor>
  <xdr:twoCellAnchor editAs="oneCell">
    <xdr:from>
      <xdr:col>7</xdr:col>
      <xdr:colOff>594995</xdr:colOff>
      <xdr:row>129</xdr:row>
      <xdr:rowOff>260985</xdr:rowOff>
    </xdr:from>
    <xdr:to>
      <xdr:col>7</xdr:col>
      <xdr:colOff>872490</xdr:colOff>
      <xdr:row>130</xdr:row>
      <xdr:rowOff>486410</xdr:rowOff>
    </xdr:to>
    <xdr:sp>
      <xdr:nvSpPr>
        <xdr:cNvPr id="2704" name="AutoShape 106" descr="u=3327118725,3352234642&amp;fm=214&amp;gp=0"/>
        <xdr:cNvSpPr>
          <a:spLocks noChangeAspect="1"/>
        </xdr:cNvSpPr>
      </xdr:nvSpPr>
      <xdr:spPr>
        <a:xfrm>
          <a:off x="9519285" y="206393415"/>
          <a:ext cx="277495" cy="2003425"/>
        </a:xfrm>
        <a:prstGeom prst="rect">
          <a:avLst/>
        </a:prstGeom>
        <a:noFill/>
        <a:ln w="9525">
          <a:noFill/>
        </a:ln>
      </xdr:spPr>
    </xdr:sp>
    <xdr:clientData/>
  </xdr:twoCellAnchor>
  <xdr:twoCellAnchor editAs="oneCell">
    <xdr:from>
      <xdr:col>7</xdr:col>
      <xdr:colOff>594995</xdr:colOff>
      <xdr:row>97</xdr:row>
      <xdr:rowOff>268605</xdr:rowOff>
    </xdr:from>
    <xdr:to>
      <xdr:col>7</xdr:col>
      <xdr:colOff>872490</xdr:colOff>
      <xdr:row>98</xdr:row>
      <xdr:rowOff>529590</xdr:rowOff>
    </xdr:to>
    <xdr:sp>
      <xdr:nvSpPr>
        <xdr:cNvPr id="2705" name="AutoShape 106" descr="u=3327118725,3352234642&amp;fm=214&amp;gp=0"/>
        <xdr:cNvSpPr>
          <a:spLocks noChangeAspect="1"/>
        </xdr:cNvSpPr>
      </xdr:nvSpPr>
      <xdr:spPr>
        <a:xfrm>
          <a:off x="9519285" y="147895310"/>
          <a:ext cx="277495" cy="2165985"/>
        </a:xfrm>
        <a:prstGeom prst="rect">
          <a:avLst/>
        </a:prstGeom>
        <a:noFill/>
        <a:ln w="9525">
          <a:noFill/>
        </a:ln>
      </xdr:spPr>
    </xdr:sp>
    <xdr:clientData/>
  </xdr:twoCellAnchor>
  <xdr:twoCellAnchor editAs="oneCell">
    <xdr:from>
      <xdr:col>7</xdr:col>
      <xdr:colOff>594995</xdr:colOff>
      <xdr:row>100</xdr:row>
      <xdr:rowOff>267970</xdr:rowOff>
    </xdr:from>
    <xdr:to>
      <xdr:col>7</xdr:col>
      <xdr:colOff>872490</xdr:colOff>
      <xdr:row>101</xdr:row>
      <xdr:rowOff>83185</xdr:rowOff>
    </xdr:to>
    <xdr:sp>
      <xdr:nvSpPr>
        <xdr:cNvPr id="2706" name="AutoShape 106" descr="u=3327118725,3352234642&amp;fm=214&amp;gp=0"/>
        <xdr:cNvSpPr>
          <a:spLocks noChangeAspect="1"/>
        </xdr:cNvSpPr>
      </xdr:nvSpPr>
      <xdr:spPr>
        <a:xfrm>
          <a:off x="9519285" y="151864060"/>
          <a:ext cx="277495" cy="2101215"/>
        </a:xfrm>
        <a:prstGeom prst="rect">
          <a:avLst/>
        </a:prstGeom>
        <a:noFill/>
        <a:ln w="9525">
          <a:noFill/>
        </a:ln>
      </xdr:spPr>
    </xdr:sp>
    <xdr:clientData/>
  </xdr:twoCellAnchor>
  <xdr:twoCellAnchor editAs="oneCell">
    <xdr:from>
      <xdr:col>7</xdr:col>
      <xdr:colOff>594995</xdr:colOff>
      <xdr:row>99</xdr:row>
      <xdr:rowOff>266700</xdr:rowOff>
    </xdr:from>
    <xdr:to>
      <xdr:col>7</xdr:col>
      <xdr:colOff>872490</xdr:colOff>
      <xdr:row>100</xdr:row>
      <xdr:rowOff>2179955</xdr:rowOff>
    </xdr:to>
    <xdr:sp>
      <xdr:nvSpPr>
        <xdr:cNvPr id="2707" name="AutoShape 106" descr="u=3327118725,3352234642&amp;fm=214&amp;gp=0"/>
        <xdr:cNvSpPr>
          <a:spLocks noChangeAspect="1"/>
        </xdr:cNvSpPr>
      </xdr:nvSpPr>
      <xdr:spPr>
        <a:xfrm>
          <a:off x="9519285" y="151570690"/>
          <a:ext cx="277495" cy="2205355"/>
        </a:xfrm>
        <a:prstGeom prst="rect">
          <a:avLst/>
        </a:prstGeom>
        <a:noFill/>
        <a:ln w="9525">
          <a:noFill/>
        </a:ln>
      </xdr:spPr>
    </xdr:sp>
    <xdr:clientData/>
  </xdr:twoCellAnchor>
  <xdr:twoCellAnchor editAs="oneCell">
    <xdr:from>
      <xdr:col>7</xdr:col>
      <xdr:colOff>594995</xdr:colOff>
      <xdr:row>122</xdr:row>
      <xdr:rowOff>182880</xdr:rowOff>
    </xdr:from>
    <xdr:to>
      <xdr:col>7</xdr:col>
      <xdr:colOff>872490</xdr:colOff>
      <xdr:row>124</xdr:row>
      <xdr:rowOff>581025</xdr:rowOff>
    </xdr:to>
    <xdr:sp>
      <xdr:nvSpPr>
        <xdr:cNvPr id="2708" name="AutoShape 106" descr="u=3327118725,3352234642&amp;fm=214&amp;gp=0"/>
        <xdr:cNvSpPr>
          <a:spLocks noChangeAspect="1"/>
        </xdr:cNvSpPr>
      </xdr:nvSpPr>
      <xdr:spPr>
        <a:xfrm>
          <a:off x="9519285" y="194288410"/>
          <a:ext cx="277495" cy="2112645"/>
        </a:xfrm>
        <a:prstGeom prst="rect">
          <a:avLst/>
        </a:prstGeom>
        <a:noFill/>
        <a:ln w="9525">
          <a:noFill/>
        </a:ln>
      </xdr:spPr>
    </xdr:sp>
    <xdr:clientData/>
  </xdr:twoCellAnchor>
  <xdr:twoCellAnchor editAs="oneCell">
    <xdr:from>
      <xdr:col>7</xdr:col>
      <xdr:colOff>594995</xdr:colOff>
      <xdr:row>120</xdr:row>
      <xdr:rowOff>266065</xdr:rowOff>
    </xdr:from>
    <xdr:to>
      <xdr:col>7</xdr:col>
      <xdr:colOff>872490</xdr:colOff>
      <xdr:row>121</xdr:row>
      <xdr:rowOff>1105853</xdr:rowOff>
    </xdr:to>
    <xdr:sp>
      <xdr:nvSpPr>
        <xdr:cNvPr id="2709" name="AutoShape 106" descr="u=3327118725,3352234642&amp;fm=214&amp;gp=0"/>
        <xdr:cNvSpPr>
          <a:spLocks noChangeAspect="1"/>
        </xdr:cNvSpPr>
      </xdr:nvSpPr>
      <xdr:spPr>
        <a:xfrm>
          <a:off x="9519285" y="187919995"/>
          <a:ext cx="277495" cy="2096770"/>
        </a:xfrm>
        <a:prstGeom prst="rect">
          <a:avLst/>
        </a:prstGeom>
        <a:noFill/>
        <a:ln w="9525">
          <a:noFill/>
        </a:ln>
      </xdr:spPr>
    </xdr:sp>
    <xdr:clientData/>
  </xdr:twoCellAnchor>
  <xdr:twoCellAnchor editAs="oneCell">
    <xdr:from>
      <xdr:col>7</xdr:col>
      <xdr:colOff>594995</xdr:colOff>
      <xdr:row>133</xdr:row>
      <xdr:rowOff>182880</xdr:rowOff>
    </xdr:from>
    <xdr:to>
      <xdr:col>7</xdr:col>
      <xdr:colOff>872490</xdr:colOff>
      <xdr:row>137</xdr:row>
      <xdr:rowOff>10160</xdr:rowOff>
    </xdr:to>
    <xdr:sp>
      <xdr:nvSpPr>
        <xdr:cNvPr id="2710" name="AutoShape 106" descr="u=3327118725,3352234642&amp;fm=214&amp;gp=0"/>
        <xdr:cNvSpPr>
          <a:spLocks noChangeAspect="1"/>
        </xdr:cNvSpPr>
      </xdr:nvSpPr>
      <xdr:spPr>
        <a:xfrm>
          <a:off x="9519285" y="210627595"/>
          <a:ext cx="277495" cy="1973580"/>
        </a:xfrm>
        <a:prstGeom prst="rect">
          <a:avLst/>
        </a:prstGeom>
        <a:noFill/>
        <a:ln w="9525">
          <a:noFill/>
        </a:ln>
      </xdr:spPr>
    </xdr:sp>
    <xdr:clientData/>
  </xdr:twoCellAnchor>
  <xdr:twoCellAnchor editAs="oneCell">
    <xdr:from>
      <xdr:col>7</xdr:col>
      <xdr:colOff>594995</xdr:colOff>
      <xdr:row>139</xdr:row>
      <xdr:rowOff>182880</xdr:rowOff>
    </xdr:from>
    <xdr:to>
      <xdr:col>7</xdr:col>
      <xdr:colOff>872490</xdr:colOff>
      <xdr:row>140</xdr:row>
      <xdr:rowOff>1753870</xdr:rowOff>
    </xdr:to>
    <xdr:sp>
      <xdr:nvSpPr>
        <xdr:cNvPr id="2711" name="AutoShape 106" descr="u=3327118725,3352234642&amp;fm=214&amp;gp=0"/>
        <xdr:cNvSpPr>
          <a:spLocks noChangeAspect="1"/>
        </xdr:cNvSpPr>
      </xdr:nvSpPr>
      <xdr:spPr>
        <a:xfrm>
          <a:off x="9519285" y="214990680"/>
          <a:ext cx="277495" cy="2015490"/>
        </a:xfrm>
        <a:prstGeom prst="rect">
          <a:avLst/>
        </a:prstGeom>
        <a:noFill/>
        <a:ln w="9525">
          <a:noFill/>
        </a:ln>
      </xdr:spPr>
    </xdr:sp>
    <xdr:clientData/>
  </xdr:twoCellAnchor>
  <xdr:twoCellAnchor editAs="oneCell">
    <xdr:from>
      <xdr:col>7</xdr:col>
      <xdr:colOff>594995</xdr:colOff>
      <xdr:row>146</xdr:row>
      <xdr:rowOff>260985</xdr:rowOff>
    </xdr:from>
    <xdr:to>
      <xdr:col>7</xdr:col>
      <xdr:colOff>872490</xdr:colOff>
      <xdr:row>147</xdr:row>
      <xdr:rowOff>967740</xdr:rowOff>
    </xdr:to>
    <xdr:sp>
      <xdr:nvSpPr>
        <xdr:cNvPr id="2712" name="AutoShape 106" descr="u=3327118725,3352234642&amp;fm=214&amp;gp=0"/>
        <xdr:cNvSpPr>
          <a:spLocks noChangeAspect="1"/>
        </xdr:cNvSpPr>
      </xdr:nvSpPr>
      <xdr:spPr>
        <a:xfrm>
          <a:off x="9519285" y="226481005"/>
          <a:ext cx="277495" cy="2091055"/>
        </a:xfrm>
        <a:prstGeom prst="rect">
          <a:avLst/>
        </a:prstGeom>
        <a:noFill/>
        <a:ln w="9525">
          <a:noFill/>
        </a:ln>
      </xdr:spPr>
    </xdr:sp>
    <xdr:clientData/>
  </xdr:twoCellAnchor>
  <xdr:twoCellAnchor editAs="oneCell">
    <xdr:from>
      <xdr:col>7</xdr:col>
      <xdr:colOff>594995</xdr:colOff>
      <xdr:row>184</xdr:row>
      <xdr:rowOff>182880</xdr:rowOff>
    </xdr:from>
    <xdr:to>
      <xdr:col>7</xdr:col>
      <xdr:colOff>872490</xdr:colOff>
      <xdr:row>187</xdr:row>
      <xdr:rowOff>143510</xdr:rowOff>
    </xdr:to>
    <xdr:sp>
      <xdr:nvSpPr>
        <xdr:cNvPr id="2713" name="AutoShape 106" descr="u=3327118725,3352234642&amp;fm=214&amp;gp=0"/>
        <xdr:cNvSpPr>
          <a:spLocks noChangeAspect="1"/>
        </xdr:cNvSpPr>
      </xdr:nvSpPr>
      <xdr:spPr>
        <a:xfrm>
          <a:off x="9519285" y="282787725"/>
          <a:ext cx="277495" cy="2247265"/>
        </a:xfrm>
        <a:prstGeom prst="rect">
          <a:avLst/>
        </a:prstGeom>
        <a:noFill/>
        <a:ln w="9525">
          <a:noFill/>
        </a:ln>
      </xdr:spPr>
    </xdr:sp>
    <xdr:clientData/>
  </xdr:twoCellAnchor>
  <xdr:twoCellAnchor editAs="oneCell">
    <xdr:from>
      <xdr:col>7</xdr:col>
      <xdr:colOff>594995</xdr:colOff>
      <xdr:row>182</xdr:row>
      <xdr:rowOff>266065</xdr:rowOff>
    </xdr:from>
    <xdr:to>
      <xdr:col>7</xdr:col>
      <xdr:colOff>872490</xdr:colOff>
      <xdr:row>184</xdr:row>
      <xdr:rowOff>50165</xdr:rowOff>
    </xdr:to>
    <xdr:sp>
      <xdr:nvSpPr>
        <xdr:cNvPr id="2714" name="AutoShape 106" descr="u=3327118725,3352234642&amp;fm=214&amp;gp=0"/>
        <xdr:cNvSpPr>
          <a:spLocks noChangeAspect="1"/>
        </xdr:cNvSpPr>
      </xdr:nvSpPr>
      <xdr:spPr>
        <a:xfrm>
          <a:off x="9519285" y="280654125"/>
          <a:ext cx="277495" cy="2000885"/>
        </a:xfrm>
        <a:prstGeom prst="rect">
          <a:avLst/>
        </a:prstGeom>
        <a:noFill/>
        <a:ln w="9525">
          <a:noFill/>
        </a:ln>
      </xdr:spPr>
    </xdr:sp>
    <xdr:clientData/>
  </xdr:twoCellAnchor>
  <xdr:twoCellAnchor editAs="oneCell">
    <xdr:from>
      <xdr:col>7</xdr:col>
      <xdr:colOff>594995</xdr:colOff>
      <xdr:row>185</xdr:row>
      <xdr:rowOff>292100</xdr:rowOff>
    </xdr:from>
    <xdr:to>
      <xdr:col>7</xdr:col>
      <xdr:colOff>872490</xdr:colOff>
      <xdr:row>187</xdr:row>
      <xdr:rowOff>516890</xdr:rowOff>
    </xdr:to>
    <xdr:sp>
      <xdr:nvSpPr>
        <xdr:cNvPr id="2715" name="AutoShape 106" descr="u=3327118725,3352234642&amp;fm=214&amp;gp=0"/>
        <xdr:cNvSpPr>
          <a:spLocks noChangeAspect="1"/>
        </xdr:cNvSpPr>
      </xdr:nvSpPr>
      <xdr:spPr>
        <a:xfrm>
          <a:off x="9519285" y="283119195"/>
          <a:ext cx="277495" cy="2289175"/>
        </a:xfrm>
        <a:prstGeom prst="rect">
          <a:avLst/>
        </a:prstGeom>
        <a:noFill/>
        <a:ln w="9525">
          <a:noFill/>
        </a:ln>
      </xdr:spPr>
    </xdr:sp>
    <xdr:clientData/>
  </xdr:twoCellAnchor>
  <xdr:twoCellAnchor editAs="oneCell">
    <xdr:from>
      <xdr:col>7</xdr:col>
      <xdr:colOff>594995</xdr:colOff>
      <xdr:row>185</xdr:row>
      <xdr:rowOff>266700</xdr:rowOff>
    </xdr:from>
    <xdr:to>
      <xdr:col>7</xdr:col>
      <xdr:colOff>872490</xdr:colOff>
      <xdr:row>187</xdr:row>
      <xdr:rowOff>454025</xdr:rowOff>
    </xdr:to>
    <xdr:sp>
      <xdr:nvSpPr>
        <xdr:cNvPr id="2716" name="AutoShape 106" descr="u=3327118725,3352234642&amp;fm=214&amp;gp=0"/>
        <xdr:cNvSpPr>
          <a:spLocks noChangeAspect="1"/>
        </xdr:cNvSpPr>
      </xdr:nvSpPr>
      <xdr:spPr>
        <a:xfrm>
          <a:off x="9519285" y="283093795"/>
          <a:ext cx="277495" cy="2251710"/>
        </a:xfrm>
        <a:prstGeom prst="rect">
          <a:avLst/>
        </a:prstGeom>
        <a:noFill/>
        <a:ln w="9525">
          <a:noFill/>
        </a:ln>
      </xdr:spPr>
    </xdr:sp>
    <xdr:clientData/>
  </xdr:twoCellAnchor>
  <xdr:twoCellAnchor editAs="oneCell">
    <xdr:from>
      <xdr:col>7</xdr:col>
      <xdr:colOff>594995</xdr:colOff>
      <xdr:row>185</xdr:row>
      <xdr:rowOff>266700</xdr:rowOff>
    </xdr:from>
    <xdr:to>
      <xdr:col>7</xdr:col>
      <xdr:colOff>872490</xdr:colOff>
      <xdr:row>187</xdr:row>
      <xdr:rowOff>454025</xdr:rowOff>
    </xdr:to>
    <xdr:sp>
      <xdr:nvSpPr>
        <xdr:cNvPr id="2717" name="AutoShape 106" descr="u=3327118725,3352234642&amp;fm=214&amp;gp=0"/>
        <xdr:cNvSpPr>
          <a:spLocks noChangeAspect="1"/>
        </xdr:cNvSpPr>
      </xdr:nvSpPr>
      <xdr:spPr>
        <a:xfrm>
          <a:off x="9519285" y="283093795"/>
          <a:ext cx="277495" cy="2251710"/>
        </a:xfrm>
        <a:prstGeom prst="rect">
          <a:avLst/>
        </a:prstGeom>
        <a:noFill/>
        <a:ln w="9525">
          <a:noFill/>
        </a:ln>
      </xdr:spPr>
    </xdr:sp>
    <xdr:clientData/>
  </xdr:twoCellAnchor>
  <xdr:twoCellAnchor editAs="oneCell">
    <xdr:from>
      <xdr:col>7</xdr:col>
      <xdr:colOff>594995</xdr:colOff>
      <xdr:row>203</xdr:row>
      <xdr:rowOff>266700</xdr:rowOff>
    </xdr:from>
    <xdr:to>
      <xdr:col>7</xdr:col>
      <xdr:colOff>872490</xdr:colOff>
      <xdr:row>204</xdr:row>
      <xdr:rowOff>589915</xdr:rowOff>
    </xdr:to>
    <xdr:sp>
      <xdr:nvSpPr>
        <xdr:cNvPr id="2718" name="AutoShape 106" descr="u=3327118725,3352234642&amp;fm=214&amp;gp=0"/>
        <xdr:cNvSpPr>
          <a:spLocks noChangeAspect="1"/>
        </xdr:cNvSpPr>
      </xdr:nvSpPr>
      <xdr:spPr>
        <a:xfrm>
          <a:off x="9519285" y="310655970"/>
          <a:ext cx="277495" cy="2095500"/>
        </a:xfrm>
        <a:prstGeom prst="rect">
          <a:avLst/>
        </a:prstGeom>
        <a:noFill/>
        <a:ln w="9525">
          <a:noFill/>
        </a:ln>
      </xdr:spPr>
    </xdr:sp>
    <xdr:clientData/>
  </xdr:twoCellAnchor>
  <xdr:twoCellAnchor editAs="oneCell">
    <xdr:from>
      <xdr:col>7</xdr:col>
      <xdr:colOff>594995</xdr:colOff>
      <xdr:row>181</xdr:row>
      <xdr:rowOff>182880</xdr:rowOff>
    </xdr:from>
    <xdr:to>
      <xdr:col>7</xdr:col>
      <xdr:colOff>872490</xdr:colOff>
      <xdr:row>182</xdr:row>
      <xdr:rowOff>165100</xdr:rowOff>
    </xdr:to>
    <xdr:sp>
      <xdr:nvSpPr>
        <xdr:cNvPr id="2719" name="AutoShape 106" descr="u=3327118725,3352234642&amp;fm=214&amp;gp=0"/>
        <xdr:cNvSpPr>
          <a:spLocks noChangeAspect="1"/>
        </xdr:cNvSpPr>
      </xdr:nvSpPr>
      <xdr:spPr>
        <a:xfrm>
          <a:off x="9519285" y="278798655"/>
          <a:ext cx="277495" cy="1754505"/>
        </a:xfrm>
        <a:prstGeom prst="rect">
          <a:avLst/>
        </a:prstGeom>
        <a:noFill/>
        <a:ln w="9525">
          <a:noFill/>
        </a:ln>
      </xdr:spPr>
    </xdr:sp>
    <xdr:clientData/>
  </xdr:twoCellAnchor>
  <xdr:twoCellAnchor editAs="oneCell">
    <xdr:from>
      <xdr:col>7</xdr:col>
      <xdr:colOff>594995</xdr:colOff>
      <xdr:row>191</xdr:row>
      <xdr:rowOff>268605</xdr:rowOff>
    </xdr:from>
    <xdr:to>
      <xdr:col>7</xdr:col>
      <xdr:colOff>872490</xdr:colOff>
      <xdr:row>195</xdr:row>
      <xdr:rowOff>29845</xdr:rowOff>
    </xdr:to>
    <xdr:sp>
      <xdr:nvSpPr>
        <xdr:cNvPr id="2720" name="AutoShape 106" descr="u=3327118725,3352234642&amp;fm=214&amp;gp=0"/>
        <xdr:cNvSpPr>
          <a:spLocks noChangeAspect="1"/>
        </xdr:cNvSpPr>
      </xdr:nvSpPr>
      <xdr:spPr>
        <a:xfrm>
          <a:off x="9519285" y="294704770"/>
          <a:ext cx="277495" cy="2200275"/>
        </a:xfrm>
        <a:prstGeom prst="rect">
          <a:avLst/>
        </a:prstGeom>
        <a:noFill/>
        <a:ln w="9525">
          <a:noFill/>
        </a:ln>
      </xdr:spPr>
    </xdr:sp>
    <xdr:clientData/>
  </xdr:twoCellAnchor>
  <xdr:twoCellAnchor editAs="oneCell">
    <xdr:from>
      <xdr:col>7</xdr:col>
      <xdr:colOff>594995</xdr:colOff>
      <xdr:row>178</xdr:row>
      <xdr:rowOff>266700</xdr:rowOff>
    </xdr:from>
    <xdr:to>
      <xdr:col>7</xdr:col>
      <xdr:colOff>872490</xdr:colOff>
      <xdr:row>180</xdr:row>
      <xdr:rowOff>304165</xdr:rowOff>
    </xdr:to>
    <xdr:sp>
      <xdr:nvSpPr>
        <xdr:cNvPr id="2721" name="AutoShape 106" descr="u=3327118725,3352234642&amp;fm=214&amp;gp=0"/>
        <xdr:cNvSpPr>
          <a:spLocks noChangeAspect="1"/>
        </xdr:cNvSpPr>
      </xdr:nvSpPr>
      <xdr:spPr>
        <a:xfrm>
          <a:off x="9519285" y="275045805"/>
          <a:ext cx="277495" cy="2101850"/>
        </a:xfrm>
        <a:prstGeom prst="rect">
          <a:avLst/>
        </a:prstGeom>
        <a:noFill/>
        <a:ln w="9525">
          <a:noFill/>
        </a:ln>
      </xdr:spPr>
    </xdr:sp>
    <xdr:clientData/>
  </xdr:twoCellAnchor>
  <xdr:twoCellAnchor editAs="oneCell">
    <xdr:from>
      <xdr:col>7</xdr:col>
      <xdr:colOff>594995</xdr:colOff>
      <xdr:row>179</xdr:row>
      <xdr:rowOff>266065</xdr:rowOff>
    </xdr:from>
    <xdr:to>
      <xdr:col>7</xdr:col>
      <xdr:colOff>872490</xdr:colOff>
      <xdr:row>180</xdr:row>
      <xdr:rowOff>333375</xdr:rowOff>
    </xdr:to>
    <xdr:sp>
      <xdr:nvSpPr>
        <xdr:cNvPr id="2722" name="AutoShape 106" descr="u=3327118725,3352234642&amp;fm=214&amp;gp=0"/>
        <xdr:cNvSpPr>
          <a:spLocks noChangeAspect="1"/>
        </xdr:cNvSpPr>
      </xdr:nvSpPr>
      <xdr:spPr>
        <a:xfrm>
          <a:off x="9519285" y="275337270"/>
          <a:ext cx="277495" cy="1839595"/>
        </a:xfrm>
        <a:prstGeom prst="rect">
          <a:avLst/>
        </a:prstGeom>
        <a:noFill/>
        <a:ln w="9525">
          <a:noFill/>
        </a:ln>
      </xdr:spPr>
    </xdr:sp>
    <xdr:clientData/>
  </xdr:twoCellAnchor>
  <xdr:twoCellAnchor editAs="oneCell">
    <xdr:from>
      <xdr:col>7</xdr:col>
      <xdr:colOff>594995</xdr:colOff>
      <xdr:row>191</xdr:row>
      <xdr:rowOff>304800</xdr:rowOff>
    </xdr:from>
    <xdr:to>
      <xdr:col>7</xdr:col>
      <xdr:colOff>872490</xdr:colOff>
      <xdr:row>195</xdr:row>
      <xdr:rowOff>217805</xdr:rowOff>
    </xdr:to>
    <xdr:sp>
      <xdr:nvSpPr>
        <xdr:cNvPr id="2723" name="AutoShape 106" descr="u=3327118725,3352234642&amp;fm=214&amp;gp=0"/>
        <xdr:cNvSpPr>
          <a:spLocks noChangeAspect="1"/>
        </xdr:cNvSpPr>
      </xdr:nvSpPr>
      <xdr:spPr>
        <a:xfrm>
          <a:off x="9519285" y="294740965"/>
          <a:ext cx="277495" cy="2352040"/>
        </a:xfrm>
        <a:prstGeom prst="rect">
          <a:avLst/>
        </a:prstGeom>
        <a:noFill/>
        <a:ln w="9525">
          <a:noFill/>
        </a:ln>
      </xdr:spPr>
    </xdr:sp>
    <xdr:clientData/>
  </xdr:twoCellAnchor>
  <xdr:twoCellAnchor editAs="oneCell">
    <xdr:from>
      <xdr:col>7</xdr:col>
      <xdr:colOff>594995</xdr:colOff>
      <xdr:row>192</xdr:row>
      <xdr:rowOff>182880</xdr:rowOff>
    </xdr:from>
    <xdr:to>
      <xdr:col>7</xdr:col>
      <xdr:colOff>872490</xdr:colOff>
      <xdr:row>195</xdr:row>
      <xdr:rowOff>1271905</xdr:rowOff>
    </xdr:to>
    <xdr:sp>
      <xdr:nvSpPr>
        <xdr:cNvPr id="2724" name="AutoShape 106" descr="u=3327118725,3352234642&amp;fm=214&amp;gp=0"/>
        <xdr:cNvSpPr>
          <a:spLocks noChangeAspect="1"/>
        </xdr:cNvSpPr>
      </xdr:nvSpPr>
      <xdr:spPr>
        <a:xfrm>
          <a:off x="9519285" y="296391330"/>
          <a:ext cx="277495" cy="1755775"/>
        </a:xfrm>
        <a:prstGeom prst="rect">
          <a:avLst/>
        </a:prstGeom>
        <a:noFill/>
        <a:ln w="9525">
          <a:noFill/>
        </a:ln>
      </xdr:spPr>
    </xdr:sp>
    <xdr:clientData/>
  </xdr:twoCellAnchor>
  <xdr:twoCellAnchor editAs="oneCell">
    <xdr:from>
      <xdr:col>7</xdr:col>
      <xdr:colOff>594995</xdr:colOff>
      <xdr:row>198</xdr:row>
      <xdr:rowOff>266065</xdr:rowOff>
    </xdr:from>
    <xdr:to>
      <xdr:col>7</xdr:col>
      <xdr:colOff>872490</xdr:colOff>
      <xdr:row>199</xdr:row>
      <xdr:rowOff>417195</xdr:rowOff>
    </xdr:to>
    <xdr:sp>
      <xdr:nvSpPr>
        <xdr:cNvPr id="2725" name="AutoShape 106" descr="u=3327118725,3352234642&amp;fm=214&amp;gp=0"/>
        <xdr:cNvSpPr>
          <a:spLocks noChangeAspect="1"/>
        </xdr:cNvSpPr>
      </xdr:nvSpPr>
      <xdr:spPr>
        <a:xfrm>
          <a:off x="9519285" y="301793910"/>
          <a:ext cx="277495" cy="1923415"/>
        </a:xfrm>
        <a:prstGeom prst="rect">
          <a:avLst/>
        </a:prstGeom>
        <a:noFill/>
        <a:ln w="9525">
          <a:noFill/>
        </a:ln>
      </xdr:spPr>
    </xdr:sp>
    <xdr:clientData/>
  </xdr:twoCellAnchor>
  <xdr:twoCellAnchor editAs="oneCell">
    <xdr:from>
      <xdr:col>7</xdr:col>
      <xdr:colOff>594995</xdr:colOff>
      <xdr:row>205</xdr:row>
      <xdr:rowOff>260985</xdr:rowOff>
    </xdr:from>
    <xdr:to>
      <xdr:col>7</xdr:col>
      <xdr:colOff>872490</xdr:colOff>
      <xdr:row>206</xdr:row>
      <xdr:rowOff>360680</xdr:rowOff>
    </xdr:to>
    <xdr:sp>
      <xdr:nvSpPr>
        <xdr:cNvPr id="2726" name="AutoShape 106" descr="u=3327118725,3352234642&amp;fm=214&amp;gp=0"/>
        <xdr:cNvSpPr>
          <a:spLocks noChangeAspect="1"/>
        </xdr:cNvSpPr>
      </xdr:nvSpPr>
      <xdr:spPr>
        <a:xfrm>
          <a:off x="9519285" y="314190380"/>
          <a:ext cx="277495" cy="1820545"/>
        </a:xfrm>
        <a:prstGeom prst="rect">
          <a:avLst/>
        </a:prstGeom>
        <a:noFill/>
        <a:ln w="9525">
          <a:noFill/>
        </a:ln>
      </xdr:spPr>
    </xdr:sp>
    <xdr:clientData/>
  </xdr:twoCellAnchor>
  <xdr:twoCellAnchor editAs="oneCell">
    <xdr:from>
      <xdr:col>7</xdr:col>
      <xdr:colOff>594995</xdr:colOff>
      <xdr:row>173</xdr:row>
      <xdr:rowOff>268605</xdr:rowOff>
    </xdr:from>
    <xdr:to>
      <xdr:col>7</xdr:col>
      <xdr:colOff>872490</xdr:colOff>
      <xdr:row>175</xdr:row>
      <xdr:rowOff>152400</xdr:rowOff>
    </xdr:to>
    <xdr:sp>
      <xdr:nvSpPr>
        <xdr:cNvPr id="2727" name="AutoShape 106" descr="u=3327118725,3352234642&amp;fm=214&amp;gp=0"/>
        <xdr:cNvSpPr>
          <a:spLocks noChangeAspect="1"/>
        </xdr:cNvSpPr>
      </xdr:nvSpPr>
      <xdr:spPr>
        <a:xfrm>
          <a:off x="9519285" y="266974955"/>
          <a:ext cx="277495" cy="2100580"/>
        </a:xfrm>
        <a:prstGeom prst="rect">
          <a:avLst/>
        </a:prstGeom>
        <a:noFill/>
        <a:ln w="9525">
          <a:noFill/>
        </a:ln>
      </xdr:spPr>
    </xdr:sp>
    <xdr:clientData/>
  </xdr:twoCellAnchor>
  <xdr:twoCellAnchor editAs="oneCell">
    <xdr:from>
      <xdr:col>7</xdr:col>
      <xdr:colOff>594995</xdr:colOff>
      <xdr:row>176</xdr:row>
      <xdr:rowOff>267970</xdr:rowOff>
    </xdr:from>
    <xdr:to>
      <xdr:col>7</xdr:col>
      <xdr:colOff>872490</xdr:colOff>
      <xdr:row>177</xdr:row>
      <xdr:rowOff>627380</xdr:rowOff>
    </xdr:to>
    <xdr:sp>
      <xdr:nvSpPr>
        <xdr:cNvPr id="2728" name="AutoShape 106" descr="u=3327118725,3352234642&amp;fm=214&amp;gp=0"/>
        <xdr:cNvSpPr>
          <a:spLocks noChangeAspect="1"/>
        </xdr:cNvSpPr>
      </xdr:nvSpPr>
      <xdr:spPr>
        <a:xfrm>
          <a:off x="9519285" y="270963390"/>
          <a:ext cx="277495" cy="2131695"/>
        </a:xfrm>
        <a:prstGeom prst="rect">
          <a:avLst/>
        </a:prstGeom>
        <a:noFill/>
        <a:ln w="9525">
          <a:noFill/>
        </a:ln>
      </xdr:spPr>
    </xdr:sp>
    <xdr:clientData/>
  </xdr:twoCellAnchor>
  <xdr:twoCellAnchor editAs="oneCell">
    <xdr:from>
      <xdr:col>7</xdr:col>
      <xdr:colOff>594995</xdr:colOff>
      <xdr:row>175</xdr:row>
      <xdr:rowOff>266700</xdr:rowOff>
    </xdr:from>
    <xdr:to>
      <xdr:col>7</xdr:col>
      <xdr:colOff>872490</xdr:colOff>
      <xdr:row>176</xdr:row>
      <xdr:rowOff>736600</xdr:rowOff>
    </xdr:to>
    <xdr:sp>
      <xdr:nvSpPr>
        <xdr:cNvPr id="2729" name="AutoShape 106" descr="u=3327118725,3352234642&amp;fm=214&amp;gp=0"/>
        <xdr:cNvSpPr>
          <a:spLocks noChangeAspect="1"/>
        </xdr:cNvSpPr>
      </xdr:nvSpPr>
      <xdr:spPr>
        <a:xfrm>
          <a:off x="9519285" y="269189835"/>
          <a:ext cx="277495" cy="2242185"/>
        </a:xfrm>
        <a:prstGeom prst="rect">
          <a:avLst/>
        </a:prstGeom>
        <a:noFill/>
        <a:ln w="9525">
          <a:noFill/>
        </a:ln>
      </xdr:spPr>
    </xdr:sp>
    <xdr:clientData/>
  </xdr:twoCellAnchor>
  <xdr:twoCellAnchor editAs="oneCell">
    <xdr:from>
      <xdr:col>7</xdr:col>
      <xdr:colOff>594995</xdr:colOff>
      <xdr:row>198</xdr:row>
      <xdr:rowOff>182880</xdr:rowOff>
    </xdr:from>
    <xdr:to>
      <xdr:col>7</xdr:col>
      <xdr:colOff>872490</xdr:colOff>
      <xdr:row>199</xdr:row>
      <xdr:rowOff>610235</xdr:rowOff>
    </xdr:to>
    <xdr:sp>
      <xdr:nvSpPr>
        <xdr:cNvPr id="2730" name="AutoShape 106" descr="u=3327118725,3352234642&amp;fm=214&amp;gp=0"/>
        <xdr:cNvSpPr>
          <a:spLocks noChangeAspect="1"/>
        </xdr:cNvSpPr>
      </xdr:nvSpPr>
      <xdr:spPr>
        <a:xfrm>
          <a:off x="9519285" y="301710725"/>
          <a:ext cx="277495" cy="2199640"/>
        </a:xfrm>
        <a:prstGeom prst="rect">
          <a:avLst/>
        </a:prstGeom>
        <a:noFill/>
        <a:ln w="9525">
          <a:noFill/>
        </a:ln>
      </xdr:spPr>
    </xdr:sp>
    <xdr:clientData/>
  </xdr:twoCellAnchor>
  <xdr:twoCellAnchor editAs="oneCell">
    <xdr:from>
      <xdr:col>7</xdr:col>
      <xdr:colOff>594995</xdr:colOff>
      <xdr:row>196</xdr:row>
      <xdr:rowOff>266065</xdr:rowOff>
    </xdr:from>
    <xdr:to>
      <xdr:col>7</xdr:col>
      <xdr:colOff>872490</xdr:colOff>
      <xdr:row>197</xdr:row>
      <xdr:rowOff>668020</xdr:rowOff>
    </xdr:to>
    <xdr:sp>
      <xdr:nvSpPr>
        <xdr:cNvPr id="2731" name="AutoShape 106" descr="u=3327118725,3352234642&amp;fm=214&amp;gp=0"/>
        <xdr:cNvSpPr>
          <a:spLocks noChangeAspect="1"/>
        </xdr:cNvSpPr>
      </xdr:nvSpPr>
      <xdr:spPr>
        <a:xfrm>
          <a:off x="9519285" y="298910375"/>
          <a:ext cx="277495" cy="2174240"/>
        </a:xfrm>
        <a:prstGeom prst="rect">
          <a:avLst/>
        </a:prstGeom>
        <a:noFill/>
        <a:ln w="9525">
          <a:noFill/>
        </a:ln>
      </xdr:spPr>
    </xdr:sp>
    <xdr:clientData/>
  </xdr:twoCellAnchor>
  <xdr:twoCellAnchor editAs="oneCell">
    <xdr:from>
      <xdr:col>7</xdr:col>
      <xdr:colOff>594995</xdr:colOff>
      <xdr:row>209</xdr:row>
      <xdr:rowOff>267335</xdr:rowOff>
    </xdr:from>
    <xdr:to>
      <xdr:col>7</xdr:col>
      <xdr:colOff>872490</xdr:colOff>
      <xdr:row>211</xdr:row>
      <xdr:rowOff>564515</xdr:rowOff>
    </xdr:to>
    <xdr:sp>
      <xdr:nvSpPr>
        <xdr:cNvPr id="2732" name="AutoShape 106" descr="u=3327118725,3352234642&amp;fm=214&amp;gp=0"/>
        <xdr:cNvSpPr>
          <a:spLocks noChangeAspect="1"/>
        </xdr:cNvSpPr>
      </xdr:nvSpPr>
      <xdr:spPr>
        <a:xfrm>
          <a:off x="9519285" y="320641980"/>
          <a:ext cx="277495" cy="2186305"/>
        </a:xfrm>
        <a:prstGeom prst="rect">
          <a:avLst/>
        </a:prstGeom>
        <a:noFill/>
        <a:ln w="9525">
          <a:noFill/>
        </a:ln>
      </xdr:spPr>
    </xdr:sp>
    <xdr:clientData/>
  </xdr:twoCellAnchor>
  <xdr:twoCellAnchor editAs="oneCell">
    <xdr:from>
      <xdr:col>7</xdr:col>
      <xdr:colOff>594995</xdr:colOff>
      <xdr:row>215</xdr:row>
      <xdr:rowOff>266065</xdr:rowOff>
    </xdr:from>
    <xdr:to>
      <xdr:col>7</xdr:col>
      <xdr:colOff>872490</xdr:colOff>
      <xdr:row>216</xdr:row>
      <xdr:rowOff>605155</xdr:rowOff>
    </xdr:to>
    <xdr:sp>
      <xdr:nvSpPr>
        <xdr:cNvPr id="2733" name="AutoShape 106" descr="u=3327118725,3352234642&amp;fm=214&amp;gp=0"/>
        <xdr:cNvSpPr>
          <a:spLocks noChangeAspect="1"/>
        </xdr:cNvSpPr>
      </xdr:nvSpPr>
      <xdr:spPr>
        <a:xfrm>
          <a:off x="9519285" y="329178285"/>
          <a:ext cx="277495" cy="2111375"/>
        </a:xfrm>
        <a:prstGeom prst="rect">
          <a:avLst/>
        </a:prstGeom>
        <a:noFill/>
        <a:ln w="9525">
          <a:noFill/>
        </a:ln>
      </xdr:spPr>
    </xdr:sp>
    <xdr:clientData/>
  </xdr:twoCellAnchor>
  <xdr:twoCellAnchor editAs="oneCell">
    <xdr:from>
      <xdr:col>7</xdr:col>
      <xdr:colOff>594995</xdr:colOff>
      <xdr:row>222</xdr:row>
      <xdr:rowOff>260985</xdr:rowOff>
    </xdr:from>
    <xdr:to>
      <xdr:col>7</xdr:col>
      <xdr:colOff>872490</xdr:colOff>
      <xdr:row>223</xdr:row>
      <xdr:rowOff>728980</xdr:rowOff>
    </xdr:to>
    <xdr:sp>
      <xdr:nvSpPr>
        <xdr:cNvPr id="2734" name="AutoShape 106" descr="u=3327118725,3352234642&amp;fm=214&amp;gp=0"/>
        <xdr:cNvSpPr>
          <a:spLocks noChangeAspect="1"/>
        </xdr:cNvSpPr>
      </xdr:nvSpPr>
      <xdr:spPr>
        <a:xfrm>
          <a:off x="9519285" y="339845650"/>
          <a:ext cx="277495" cy="2240280"/>
        </a:xfrm>
        <a:prstGeom prst="rect">
          <a:avLst/>
        </a:prstGeom>
        <a:noFill/>
        <a:ln w="9525">
          <a:noFill/>
        </a:ln>
      </xdr:spPr>
    </xdr:sp>
    <xdr:clientData/>
  </xdr:twoCellAnchor>
  <xdr:twoCellAnchor editAs="oneCell">
    <xdr:from>
      <xdr:col>7</xdr:col>
      <xdr:colOff>594995</xdr:colOff>
      <xdr:row>260</xdr:row>
      <xdr:rowOff>182880</xdr:rowOff>
    </xdr:from>
    <xdr:to>
      <xdr:col>7</xdr:col>
      <xdr:colOff>872490</xdr:colOff>
      <xdr:row>262</xdr:row>
      <xdr:rowOff>651510</xdr:rowOff>
    </xdr:to>
    <xdr:sp>
      <xdr:nvSpPr>
        <xdr:cNvPr id="2735" name="AutoShape 106" descr="u=3327118725,3352234642&amp;fm=214&amp;gp=0"/>
        <xdr:cNvSpPr>
          <a:spLocks noChangeAspect="1"/>
        </xdr:cNvSpPr>
      </xdr:nvSpPr>
      <xdr:spPr>
        <a:xfrm>
          <a:off x="9519285" y="391209530"/>
          <a:ext cx="277495" cy="2024380"/>
        </a:xfrm>
        <a:prstGeom prst="rect">
          <a:avLst/>
        </a:prstGeom>
        <a:noFill/>
        <a:ln w="9525">
          <a:noFill/>
        </a:ln>
      </xdr:spPr>
    </xdr:sp>
    <xdr:clientData/>
  </xdr:twoCellAnchor>
  <xdr:twoCellAnchor editAs="oneCell">
    <xdr:from>
      <xdr:col>7</xdr:col>
      <xdr:colOff>594995</xdr:colOff>
      <xdr:row>258</xdr:row>
      <xdr:rowOff>266065</xdr:rowOff>
    </xdr:from>
    <xdr:to>
      <xdr:col>7</xdr:col>
      <xdr:colOff>872490</xdr:colOff>
      <xdr:row>259</xdr:row>
      <xdr:rowOff>642620</xdr:rowOff>
    </xdr:to>
    <xdr:sp>
      <xdr:nvSpPr>
        <xdr:cNvPr id="2736" name="AutoShape 106" descr="u=3327118725,3352234642&amp;fm=214&amp;gp=0"/>
        <xdr:cNvSpPr>
          <a:spLocks noChangeAspect="1"/>
        </xdr:cNvSpPr>
      </xdr:nvSpPr>
      <xdr:spPr>
        <a:xfrm>
          <a:off x="9519285" y="387748145"/>
          <a:ext cx="277495" cy="2148840"/>
        </a:xfrm>
        <a:prstGeom prst="rect">
          <a:avLst/>
        </a:prstGeom>
        <a:noFill/>
        <a:ln w="9525">
          <a:noFill/>
        </a:ln>
      </xdr:spPr>
    </xdr:sp>
    <xdr:clientData/>
  </xdr:twoCellAnchor>
  <xdr:twoCellAnchor editAs="oneCell">
    <xdr:from>
      <xdr:col>7</xdr:col>
      <xdr:colOff>594995</xdr:colOff>
      <xdr:row>243</xdr:row>
      <xdr:rowOff>182880</xdr:rowOff>
    </xdr:from>
    <xdr:to>
      <xdr:col>7</xdr:col>
      <xdr:colOff>872490</xdr:colOff>
      <xdr:row>244</xdr:row>
      <xdr:rowOff>523240</xdr:rowOff>
    </xdr:to>
    <xdr:sp>
      <xdr:nvSpPr>
        <xdr:cNvPr id="2737" name="AutoShape 106" descr="u=3327118725,3352234642&amp;fm=214&amp;gp=0"/>
        <xdr:cNvSpPr>
          <a:spLocks noChangeAspect="1"/>
        </xdr:cNvSpPr>
      </xdr:nvSpPr>
      <xdr:spPr>
        <a:xfrm>
          <a:off x="9519285" y="365692690"/>
          <a:ext cx="277495" cy="2112645"/>
        </a:xfrm>
        <a:prstGeom prst="rect">
          <a:avLst/>
        </a:prstGeom>
        <a:noFill/>
        <a:ln w="9525">
          <a:noFill/>
        </a:ln>
      </xdr:spPr>
    </xdr:sp>
    <xdr:clientData/>
  </xdr:twoCellAnchor>
  <xdr:twoCellAnchor editAs="oneCell">
    <xdr:from>
      <xdr:col>7</xdr:col>
      <xdr:colOff>594995</xdr:colOff>
      <xdr:row>241</xdr:row>
      <xdr:rowOff>266065</xdr:rowOff>
    </xdr:from>
    <xdr:to>
      <xdr:col>7</xdr:col>
      <xdr:colOff>872490</xdr:colOff>
      <xdr:row>243</xdr:row>
      <xdr:rowOff>300990</xdr:rowOff>
    </xdr:to>
    <xdr:sp>
      <xdr:nvSpPr>
        <xdr:cNvPr id="2738" name="AutoShape 106" descr="u=3327118725,3352234642&amp;fm=214&amp;gp=0"/>
        <xdr:cNvSpPr>
          <a:spLocks noChangeAspect="1"/>
        </xdr:cNvSpPr>
      </xdr:nvSpPr>
      <xdr:spPr>
        <a:xfrm>
          <a:off x="9519285" y="363711490"/>
          <a:ext cx="277495" cy="2099310"/>
        </a:xfrm>
        <a:prstGeom prst="rect">
          <a:avLst/>
        </a:prstGeom>
        <a:noFill/>
        <a:ln w="9525">
          <a:noFill/>
        </a:ln>
      </xdr:spPr>
    </xdr:sp>
    <xdr:clientData/>
  </xdr:twoCellAnchor>
  <xdr:twoCellAnchor editAs="oneCell">
    <xdr:from>
      <xdr:col>7</xdr:col>
      <xdr:colOff>594995</xdr:colOff>
      <xdr:row>254</xdr:row>
      <xdr:rowOff>182880</xdr:rowOff>
    </xdr:from>
    <xdr:to>
      <xdr:col>7</xdr:col>
      <xdr:colOff>872490</xdr:colOff>
      <xdr:row>256</xdr:row>
      <xdr:rowOff>1714500</xdr:rowOff>
    </xdr:to>
    <xdr:sp>
      <xdr:nvSpPr>
        <xdr:cNvPr id="2739" name="AutoShape 106" descr="u=3327118725,3352234642&amp;fm=214&amp;gp=0"/>
        <xdr:cNvSpPr>
          <a:spLocks noChangeAspect="1"/>
        </xdr:cNvSpPr>
      </xdr:nvSpPr>
      <xdr:spPr>
        <a:xfrm>
          <a:off x="9519285" y="383206625"/>
          <a:ext cx="277495" cy="2045970"/>
        </a:xfrm>
        <a:prstGeom prst="rect">
          <a:avLst/>
        </a:prstGeom>
        <a:noFill/>
        <a:ln w="9525">
          <a:noFill/>
        </a:ln>
      </xdr:spPr>
    </xdr:sp>
    <xdr:clientData/>
  </xdr:twoCellAnchor>
  <xdr:twoCellAnchor editAs="oneCell">
    <xdr:from>
      <xdr:col>7</xdr:col>
      <xdr:colOff>594995</xdr:colOff>
      <xdr:row>260</xdr:row>
      <xdr:rowOff>182880</xdr:rowOff>
    </xdr:from>
    <xdr:to>
      <xdr:col>7</xdr:col>
      <xdr:colOff>872490</xdr:colOff>
      <xdr:row>262</xdr:row>
      <xdr:rowOff>471170</xdr:rowOff>
    </xdr:to>
    <xdr:sp>
      <xdr:nvSpPr>
        <xdr:cNvPr id="2740" name="AutoShape 106" descr="u=3327118725,3352234642&amp;fm=214&amp;gp=0"/>
        <xdr:cNvSpPr>
          <a:spLocks noChangeAspect="1"/>
        </xdr:cNvSpPr>
      </xdr:nvSpPr>
      <xdr:spPr>
        <a:xfrm>
          <a:off x="9519285" y="391209530"/>
          <a:ext cx="277495" cy="1844040"/>
        </a:xfrm>
        <a:prstGeom prst="rect">
          <a:avLst/>
        </a:prstGeom>
        <a:noFill/>
        <a:ln w="9525">
          <a:noFill/>
        </a:ln>
      </xdr:spPr>
    </xdr:sp>
    <xdr:clientData/>
  </xdr:twoCellAnchor>
  <xdr:twoCellAnchor editAs="oneCell">
    <xdr:from>
      <xdr:col>7</xdr:col>
      <xdr:colOff>594995</xdr:colOff>
      <xdr:row>179</xdr:row>
      <xdr:rowOff>266065</xdr:rowOff>
    </xdr:from>
    <xdr:to>
      <xdr:col>7</xdr:col>
      <xdr:colOff>872490</xdr:colOff>
      <xdr:row>180</xdr:row>
      <xdr:rowOff>333375</xdr:rowOff>
    </xdr:to>
    <xdr:sp>
      <xdr:nvSpPr>
        <xdr:cNvPr id="2741" name="AutoShape 106" descr="u=3327118725,3352234642&amp;fm=214&amp;gp=0"/>
        <xdr:cNvSpPr>
          <a:spLocks noChangeAspect="1"/>
        </xdr:cNvSpPr>
      </xdr:nvSpPr>
      <xdr:spPr>
        <a:xfrm>
          <a:off x="9519285" y="275337270"/>
          <a:ext cx="277495" cy="1839595"/>
        </a:xfrm>
        <a:prstGeom prst="rect">
          <a:avLst/>
        </a:prstGeom>
        <a:noFill/>
        <a:ln w="9525">
          <a:noFill/>
        </a:ln>
      </xdr:spPr>
    </xdr:sp>
    <xdr:clientData/>
  </xdr:twoCellAnchor>
  <xdr:twoCellAnchor editAs="oneCell">
    <xdr:from>
      <xdr:col>7</xdr:col>
      <xdr:colOff>594995</xdr:colOff>
      <xdr:row>192</xdr:row>
      <xdr:rowOff>182880</xdr:rowOff>
    </xdr:from>
    <xdr:to>
      <xdr:col>7</xdr:col>
      <xdr:colOff>872490</xdr:colOff>
      <xdr:row>195</xdr:row>
      <xdr:rowOff>1271905</xdr:rowOff>
    </xdr:to>
    <xdr:sp>
      <xdr:nvSpPr>
        <xdr:cNvPr id="2742" name="AutoShape 106" descr="u=3327118725,3352234642&amp;fm=214&amp;gp=0"/>
        <xdr:cNvSpPr>
          <a:spLocks noChangeAspect="1"/>
        </xdr:cNvSpPr>
      </xdr:nvSpPr>
      <xdr:spPr>
        <a:xfrm>
          <a:off x="9519285" y="296391330"/>
          <a:ext cx="277495" cy="1755775"/>
        </a:xfrm>
        <a:prstGeom prst="rect">
          <a:avLst/>
        </a:prstGeom>
        <a:noFill/>
        <a:ln w="9525">
          <a:noFill/>
        </a:ln>
      </xdr:spPr>
    </xdr:sp>
    <xdr:clientData/>
  </xdr:twoCellAnchor>
  <xdr:twoCellAnchor editAs="oneCell">
    <xdr:from>
      <xdr:col>7</xdr:col>
      <xdr:colOff>594995</xdr:colOff>
      <xdr:row>198</xdr:row>
      <xdr:rowOff>266065</xdr:rowOff>
    </xdr:from>
    <xdr:to>
      <xdr:col>7</xdr:col>
      <xdr:colOff>872490</xdr:colOff>
      <xdr:row>199</xdr:row>
      <xdr:rowOff>417195</xdr:rowOff>
    </xdr:to>
    <xdr:sp>
      <xdr:nvSpPr>
        <xdr:cNvPr id="2743" name="AutoShape 106" descr="u=3327118725,3352234642&amp;fm=214&amp;gp=0"/>
        <xdr:cNvSpPr>
          <a:spLocks noChangeAspect="1"/>
        </xdr:cNvSpPr>
      </xdr:nvSpPr>
      <xdr:spPr>
        <a:xfrm>
          <a:off x="9519285" y="301793910"/>
          <a:ext cx="277495" cy="1923415"/>
        </a:xfrm>
        <a:prstGeom prst="rect">
          <a:avLst/>
        </a:prstGeom>
        <a:noFill/>
        <a:ln w="9525">
          <a:noFill/>
        </a:ln>
      </xdr:spPr>
    </xdr:sp>
    <xdr:clientData/>
  </xdr:twoCellAnchor>
  <xdr:twoCellAnchor editAs="oneCell">
    <xdr:from>
      <xdr:col>7</xdr:col>
      <xdr:colOff>594995</xdr:colOff>
      <xdr:row>205</xdr:row>
      <xdr:rowOff>260985</xdr:rowOff>
    </xdr:from>
    <xdr:to>
      <xdr:col>7</xdr:col>
      <xdr:colOff>872490</xdr:colOff>
      <xdr:row>206</xdr:row>
      <xdr:rowOff>360680</xdr:rowOff>
    </xdr:to>
    <xdr:sp>
      <xdr:nvSpPr>
        <xdr:cNvPr id="2744" name="AutoShape 106" descr="u=3327118725,3352234642&amp;fm=214&amp;gp=0"/>
        <xdr:cNvSpPr>
          <a:spLocks noChangeAspect="1"/>
        </xdr:cNvSpPr>
      </xdr:nvSpPr>
      <xdr:spPr>
        <a:xfrm>
          <a:off x="9519285" y="314190380"/>
          <a:ext cx="277495" cy="1820545"/>
        </a:xfrm>
        <a:prstGeom prst="rect">
          <a:avLst/>
        </a:prstGeom>
        <a:noFill/>
        <a:ln w="9525">
          <a:noFill/>
        </a:ln>
      </xdr:spPr>
    </xdr:sp>
    <xdr:clientData/>
  </xdr:twoCellAnchor>
  <xdr:oneCellAnchor>
    <xdr:from>
      <xdr:col>7</xdr:col>
      <xdr:colOff>594995</xdr:colOff>
      <xdr:row>6</xdr:row>
      <xdr:rowOff>268605</xdr:rowOff>
    </xdr:from>
    <xdr:ext cx="277495" cy="2905125"/>
    <xdr:sp>
      <xdr:nvSpPr>
        <xdr:cNvPr id="2745" name="AutoShape 106" descr="u=3327118725,3352234642&amp;fm=214&amp;gp=0"/>
        <xdr:cNvSpPr>
          <a:spLocks noChangeAspect="1"/>
        </xdr:cNvSpPr>
      </xdr:nvSpPr>
      <xdr:spPr>
        <a:xfrm>
          <a:off x="9519285" y="6904355"/>
          <a:ext cx="277495" cy="2905125"/>
        </a:xfrm>
        <a:prstGeom prst="rect">
          <a:avLst/>
        </a:prstGeom>
        <a:noFill/>
        <a:ln w="9525">
          <a:noFill/>
        </a:ln>
      </xdr:spPr>
    </xdr:sp>
    <xdr:clientData/>
  </xdr:oneCellAnchor>
  <xdr:oneCellAnchor>
    <xdr:from>
      <xdr:col>7</xdr:col>
      <xdr:colOff>594995</xdr:colOff>
      <xdr:row>6</xdr:row>
      <xdr:rowOff>304800</xdr:rowOff>
    </xdr:from>
    <xdr:ext cx="277495" cy="3195955"/>
    <xdr:sp>
      <xdr:nvSpPr>
        <xdr:cNvPr id="2746" name="AutoShape 106" descr="u=3327118725,3352234642&amp;fm=214&amp;gp=0"/>
        <xdr:cNvSpPr>
          <a:spLocks noChangeAspect="1"/>
        </xdr:cNvSpPr>
      </xdr:nvSpPr>
      <xdr:spPr>
        <a:xfrm>
          <a:off x="9519285" y="6940550"/>
          <a:ext cx="277495" cy="3195955"/>
        </a:xfrm>
        <a:prstGeom prst="rect">
          <a:avLst/>
        </a:prstGeom>
        <a:noFill/>
        <a:ln w="9525">
          <a:noFill/>
        </a:ln>
      </xdr:spPr>
    </xdr:sp>
    <xdr:clientData/>
  </xdr:oneCellAnchor>
  <xdr:oneCellAnchor>
    <xdr:from>
      <xdr:col>7</xdr:col>
      <xdr:colOff>594995</xdr:colOff>
      <xdr:row>7</xdr:row>
      <xdr:rowOff>382905</xdr:rowOff>
    </xdr:from>
    <xdr:ext cx="277495" cy="3205480"/>
    <xdr:sp>
      <xdr:nvSpPr>
        <xdr:cNvPr id="2747" name="AutoShape 106" descr="u=3327118725,3352234642&amp;fm=214&amp;gp=0"/>
        <xdr:cNvSpPr>
          <a:spLocks noChangeAspect="1"/>
        </xdr:cNvSpPr>
      </xdr:nvSpPr>
      <xdr:spPr>
        <a:xfrm>
          <a:off x="9519285" y="8695055"/>
          <a:ext cx="277495" cy="3205480"/>
        </a:xfrm>
        <a:prstGeom prst="rect">
          <a:avLst/>
        </a:prstGeom>
        <a:noFill/>
        <a:ln w="9525">
          <a:noFill/>
        </a:ln>
      </xdr:spPr>
    </xdr:sp>
    <xdr:clientData/>
  </xdr:oneCellAnchor>
  <xdr:oneCellAnchor>
    <xdr:from>
      <xdr:col>7</xdr:col>
      <xdr:colOff>594995</xdr:colOff>
      <xdr:row>7</xdr:row>
      <xdr:rowOff>266700</xdr:rowOff>
    </xdr:from>
    <xdr:ext cx="277495" cy="3005455"/>
    <xdr:sp>
      <xdr:nvSpPr>
        <xdr:cNvPr id="2748" name="AutoShape 106" descr="u=3327118725,3352234642&amp;fm=214&amp;gp=0"/>
        <xdr:cNvSpPr>
          <a:spLocks noChangeAspect="1"/>
        </xdr:cNvSpPr>
      </xdr:nvSpPr>
      <xdr:spPr>
        <a:xfrm>
          <a:off x="9519285" y="8578850"/>
          <a:ext cx="277495" cy="3005455"/>
        </a:xfrm>
        <a:prstGeom prst="rect">
          <a:avLst/>
        </a:prstGeom>
        <a:noFill/>
        <a:ln w="9525">
          <a:noFill/>
        </a:ln>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573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73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73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74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74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74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74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74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574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574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74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74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74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75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75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75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75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575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575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75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75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75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75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76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76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76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576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576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76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76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76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76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76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77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77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577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577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77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77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77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77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77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77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78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578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578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78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78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78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78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78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78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78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579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579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79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79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79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79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79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79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79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579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580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0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0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0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0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0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0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0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580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580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1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1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1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1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1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1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1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581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581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1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2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2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2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2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2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2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582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582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2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2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3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3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3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3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3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583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583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3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3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3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4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4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4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4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584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584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4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4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4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4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5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5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5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585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585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5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5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5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5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5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6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6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586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586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6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6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6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6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6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6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7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587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587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7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7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7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7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7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7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7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588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588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8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8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8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8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8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8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8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588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589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9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9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9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9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9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9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9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589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589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0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0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0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0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0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0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0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590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590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0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1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1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1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1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1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1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591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591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1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1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2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2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2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2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2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592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592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2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2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2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3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3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3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3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593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593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3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3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3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3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4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4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4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594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594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4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4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4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4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4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5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5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595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595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5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5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5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5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5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5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6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596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596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6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6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6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6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6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6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6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597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597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7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7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7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7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7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7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7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597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598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8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8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8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8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8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8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8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598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598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5990"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599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5992"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599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5994"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599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5996"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599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599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5999"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00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001"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00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003"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00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005"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00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600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008"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00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010"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01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012"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01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014"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01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601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017"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01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019"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02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021"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02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023"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02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602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026"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02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028"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02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030"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03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032"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03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603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035"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03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037"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03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039"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04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041"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04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604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044"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04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046"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04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048"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04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050"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05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605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053"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05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055"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05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057"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05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059"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06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06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06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06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06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06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06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06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06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06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07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07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07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07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07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07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07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07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07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07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08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08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08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08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08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08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08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08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08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08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09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09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09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09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09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09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09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09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09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09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0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0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0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0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0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10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10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0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0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0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1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1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1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1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11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11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1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1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1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1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2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2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2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12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12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2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2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2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2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2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3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3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13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13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3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3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3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3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3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3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4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14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14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4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4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4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4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4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4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4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15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15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5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5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5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5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5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5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5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15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16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6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6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6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6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6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6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6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16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16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7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7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7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7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7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7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7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17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17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7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8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8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8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8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8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8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18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18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8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8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9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9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9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9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9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19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19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9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9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9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20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20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20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20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20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20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20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20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20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20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21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21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21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21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21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21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21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21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21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21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22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22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22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22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22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22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22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22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22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22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23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23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23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23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23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23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23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23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23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23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24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624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242"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24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244"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24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246"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24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248"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24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625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251"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25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253"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25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255"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25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257"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25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625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260"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26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262"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26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264"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26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266"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26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626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269"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27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271"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27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273"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27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275"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27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627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278"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27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280"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28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282"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28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284"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28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628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287"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28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289"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29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291"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29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293"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29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629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296"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29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298"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29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300"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30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302"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30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630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305"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30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307"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30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309"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31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311"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31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31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1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1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1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1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1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1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2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32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32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2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2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2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2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2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2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2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33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33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3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3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3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3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3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3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3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33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34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4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4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4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4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4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4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4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34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34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5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5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5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5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5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5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5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35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35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5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6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6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6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6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6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6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36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36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6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6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7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7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7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7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7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37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37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7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7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7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8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8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8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8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38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38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8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8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8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8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9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9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9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39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39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9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9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9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9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9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0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0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40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40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0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0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0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0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0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0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1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41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41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1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1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1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1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1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1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1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42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42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2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2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2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2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2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2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2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42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43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3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3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3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3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3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3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3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43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43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4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4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4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4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4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4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4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44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44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4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5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5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5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5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5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5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45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45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5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5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6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6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6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6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6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46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46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6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6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6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7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7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7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7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47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47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7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7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7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7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8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8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8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48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48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8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8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8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8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8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9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9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49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49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9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9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9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9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9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9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50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50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50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50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50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50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50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50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50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50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51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51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51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51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51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51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51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51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51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51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52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52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52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52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52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52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52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52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52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52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53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53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53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53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53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53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53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53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53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53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54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54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54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54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54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54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54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54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54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54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55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55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55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55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55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55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55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55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55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55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56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56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56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56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56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656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566"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56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568"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56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570"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57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572"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57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657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575"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57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577"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57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579"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58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581"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58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658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584"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58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586"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58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588"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58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590"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59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659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593"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59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595"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59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597"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59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599"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60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660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602"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60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604"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60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606"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60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608"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60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661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611"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61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613"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61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615"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61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617"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61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661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620"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62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622"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62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624"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62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626"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62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662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629"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63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631"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63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633"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63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635"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63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63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63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63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64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64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64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64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64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64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64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64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64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64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65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65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65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65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65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65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65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65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65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65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66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66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66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66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66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66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66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66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66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66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67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67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67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67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67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67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67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67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67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67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68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68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68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68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68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68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68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68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68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68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69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69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69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69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69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69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69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69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69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69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70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0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0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0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0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0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0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0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70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70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1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1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1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1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1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1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1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71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71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1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2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2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2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2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2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2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72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72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2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2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3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3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3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3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3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73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73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3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3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3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4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4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4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4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74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74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4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4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4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4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5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5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5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75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75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5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5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5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5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5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6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6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76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76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6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6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6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6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6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6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7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77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77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7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7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7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7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7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7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7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78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78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8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8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8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8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8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8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8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78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79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9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9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9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9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9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9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9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79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79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80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80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80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80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80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80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80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80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80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80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81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81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81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81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81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81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81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681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18"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1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20"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2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22"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2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24"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82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682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27"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2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29"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3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31"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3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33"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83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683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36"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3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38"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3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40"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4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42"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84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684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45"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4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47"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4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49"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5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51"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85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685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54"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5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56"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5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58"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5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60"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86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686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63"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6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65"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6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67"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6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69"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87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687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72"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7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74"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7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76"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7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78"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87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688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81"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8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83"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8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85"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8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87"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88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6889"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890"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891"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892"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893"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894"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895"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896"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6897"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6898"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899"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00"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01"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02"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03"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04"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05"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6906"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6907"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08"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09"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10"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11"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12"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13"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14"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6915"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6916"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17"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18"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19"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20"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21"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22"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23"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6924"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6925"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26"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27"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28"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29"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30"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31"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32"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6933"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6934"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35"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36"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37"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38"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39"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40"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41"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6942"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6943"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44"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45"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46"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47"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48"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49"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50"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6951"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6952"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53"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54"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55"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56"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57"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58"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59"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6960"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6961"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62"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63"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64"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65"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66"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67"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68"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6969"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6970"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71"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72"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73"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74"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75"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76"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77"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6978"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6979"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80"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81"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82"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83"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84"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85"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86"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6987"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6988"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89"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90"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91"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92"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93"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94"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95"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6996"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6997"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98"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99"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00"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01"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02"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03"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04"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7005"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7006"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07"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08"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09"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10"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11"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12"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13"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7014"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7015"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16"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17"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18"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19"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20"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21"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22"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7023"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7024"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25"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26"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27"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28"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29"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30"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31"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7032"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7033"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34"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35"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36"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37"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38"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39"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40"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7041"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7042"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43"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44"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45"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46"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47"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48"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49"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7050"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7051"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52"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53"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54"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55"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56"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57"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58"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7059"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7060"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61"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62"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63"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64"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65"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66"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67"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7068"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7069"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70"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71"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72"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73"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74"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75"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76"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7077"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7078"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79"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80"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81"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82"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83"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84"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85"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086"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087"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088"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089"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090"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091"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092"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093"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7094"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247650</xdr:rowOff>
    </xdr:to>
    <xdr:sp>
      <xdr:nvSpPr>
        <xdr:cNvPr id="7095"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096"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097"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098"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099"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00"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01"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02"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7103"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247650</xdr:rowOff>
    </xdr:to>
    <xdr:sp>
      <xdr:nvSpPr>
        <xdr:cNvPr id="7104"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05"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06"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07"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08"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09"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10"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11"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7112"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247650</xdr:rowOff>
    </xdr:to>
    <xdr:sp>
      <xdr:nvSpPr>
        <xdr:cNvPr id="7113"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14"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15"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16"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17"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18"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19"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20"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7121"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247650</xdr:rowOff>
    </xdr:to>
    <xdr:sp>
      <xdr:nvSpPr>
        <xdr:cNvPr id="7122"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23"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24"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25"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26"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27"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28"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29"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7130"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247650</xdr:rowOff>
    </xdr:to>
    <xdr:sp>
      <xdr:nvSpPr>
        <xdr:cNvPr id="7131"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32"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33"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34"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35"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36"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37"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38"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7139"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247650</xdr:rowOff>
    </xdr:to>
    <xdr:sp>
      <xdr:nvSpPr>
        <xdr:cNvPr id="7140"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41"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42"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43"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44"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45"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46"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47"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7148"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247650</xdr:rowOff>
    </xdr:to>
    <xdr:sp>
      <xdr:nvSpPr>
        <xdr:cNvPr id="7149"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50"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51"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52"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53"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54"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55"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56"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7157"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247650</xdr:rowOff>
    </xdr:to>
    <xdr:sp>
      <xdr:nvSpPr>
        <xdr:cNvPr id="7158"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59"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60"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61"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62"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63"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64"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65"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7166"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247650</xdr:rowOff>
    </xdr:to>
    <xdr:sp>
      <xdr:nvSpPr>
        <xdr:cNvPr id="7167"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68"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69"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70"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71"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72"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73"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74"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7175"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247650</xdr:rowOff>
    </xdr:to>
    <xdr:sp>
      <xdr:nvSpPr>
        <xdr:cNvPr id="7176"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77"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78"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79"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80"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81"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82"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83"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7184"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247650</xdr:rowOff>
    </xdr:to>
    <xdr:sp>
      <xdr:nvSpPr>
        <xdr:cNvPr id="7185"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86"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87"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88"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89"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90"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91"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92"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7193"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247650</xdr:rowOff>
    </xdr:to>
    <xdr:sp>
      <xdr:nvSpPr>
        <xdr:cNvPr id="7194"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95"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96"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97"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98"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99"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200"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201"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7202"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247650</xdr:rowOff>
    </xdr:to>
    <xdr:sp>
      <xdr:nvSpPr>
        <xdr:cNvPr id="7203"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204"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205"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206"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207"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208"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209"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210"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7211"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247650</xdr:rowOff>
    </xdr:to>
    <xdr:sp>
      <xdr:nvSpPr>
        <xdr:cNvPr id="7212"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213"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214"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215"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216"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217"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218"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219"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7220"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247650</xdr:rowOff>
    </xdr:to>
    <xdr:sp>
      <xdr:nvSpPr>
        <xdr:cNvPr id="7221"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222"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223"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224"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225"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226"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227"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248285</xdr:rowOff>
    </xdr:to>
    <xdr:sp>
      <xdr:nvSpPr>
        <xdr:cNvPr id="7228" name="Text Box 2"/>
        <xdr:cNvSpPr txBox="1">
          <a:spLocks noChangeArrowheads="1"/>
        </xdr:cNvSpPr>
      </xdr:nvSpPr>
      <xdr:spPr>
        <a:xfrm>
          <a:off x="8924290" y="583381485"/>
          <a:ext cx="76200" cy="2482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7229"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248285</xdr:rowOff>
    </xdr:to>
    <xdr:sp>
      <xdr:nvSpPr>
        <xdr:cNvPr id="7230" name="Text Box 2"/>
        <xdr:cNvSpPr txBox="1">
          <a:spLocks noChangeArrowheads="1"/>
        </xdr:cNvSpPr>
      </xdr:nvSpPr>
      <xdr:spPr>
        <a:xfrm>
          <a:off x="8924290" y="583381485"/>
          <a:ext cx="76200" cy="2482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231"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232"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233"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234"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235"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236"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237"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238"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59080"/>
    <xdr:sp>
      <xdr:nvSpPr>
        <xdr:cNvPr id="7239"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258445</xdr:rowOff>
    </xdr:to>
    <xdr:sp>
      <xdr:nvSpPr>
        <xdr:cNvPr id="7240"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241"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242"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243"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244"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245"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246"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247"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59080"/>
    <xdr:sp>
      <xdr:nvSpPr>
        <xdr:cNvPr id="7248"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258445</xdr:rowOff>
    </xdr:to>
    <xdr:sp>
      <xdr:nvSpPr>
        <xdr:cNvPr id="7249"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250"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251"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252"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253"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254"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255"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256"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59080"/>
    <xdr:sp>
      <xdr:nvSpPr>
        <xdr:cNvPr id="7257"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258445</xdr:rowOff>
    </xdr:to>
    <xdr:sp>
      <xdr:nvSpPr>
        <xdr:cNvPr id="7258"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259"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260"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261"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262"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263"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264"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265"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59080"/>
    <xdr:sp>
      <xdr:nvSpPr>
        <xdr:cNvPr id="7266"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258445</xdr:rowOff>
    </xdr:to>
    <xdr:sp>
      <xdr:nvSpPr>
        <xdr:cNvPr id="7267"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268"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269"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270"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271"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272"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273"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274"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59080"/>
    <xdr:sp>
      <xdr:nvSpPr>
        <xdr:cNvPr id="7275"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258445</xdr:rowOff>
    </xdr:to>
    <xdr:sp>
      <xdr:nvSpPr>
        <xdr:cNvPr id="7276"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277"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278"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279"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280"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281"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282"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283"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59080"/>
    <xdr:sp>
      <xdr:nvSpPr>
        <xdr:cNvPr id="7284"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258445</xdr:rowOff>
    </xdr:to>
    <xdr:sp>
      <xdr:nvSpPr>
        <xdr:cNvPr id="7285"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286"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287"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288"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289"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290"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291"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292"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59080"/>
    <xdr:sp>
      <xdr:nvSpPr>
        <xdr:cNvPr id="7293"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258445</xdr:rowOff>
    </xdr:to>
    <xdr:sp>
      <xdr:nvSpPr>
        <xdr:cNvPr id="7294"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295"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296"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297"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298"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299"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00"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01"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59080"/>
    <xdr:sp>
      <xdr:nvSpPr>
        <xdr:cNvPr id="7302"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258445</xdr:rowOff>
    </xdr:to>
    <xdr:sp>
      <xdr:nvSpPr>
        <xdr:cNvPr id="7303"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04"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05"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06"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07"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08"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09"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10"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59080"/>
    <xdr:sp>
      <xdr:nvSpPr>
        <xdr:cNvPr id="7311"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258445</xdr:rowOff>
    </xdr:to>
    <xdr:sp>
      <xdr:nvSpPr>
        <xdr:cNvPr id="7312"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13"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14"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15"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16"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17"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18"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19"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59080"/>
    <xdr:sp>
      <xdr:nvSpPr>
        <xdr:cNvPr id="7320"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258445</xdr:rowOff>
    </xdr:to>
    <xdr:sp>
      <xdr:nvSpPr>
        <xdr:cNvPr id="7321"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22"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23"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24"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25"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26"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27"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28"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59080"/>
    <xdr:sp>
      <xdr:nvSpPr>
        <xdr:cNvPr id="7329"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258445</xdr:rowOff>
    </xdr:to>
    <xdr:sp>
      <xdr:nvSpPr>
        <xdr:cNvPr id="7330"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31"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32"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33"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34"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35"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36"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37"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59080"/>
    <xdr:sp>
      <xdr:nvSpPr>
        <xdr:cNvPr id="7338"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258445</xdr:rowOff>
    </xdr:to>
    <xdr:sp>
      <xdr:nvSpPr>
        <xdr:cNvPr id="7339"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40"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41"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42"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43"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44"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45"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46"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59080"/>
    <xdr:sp>
      <xdr:nvSpPr>
        <xdr:cNvPr id="7347"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258445</xdr:rowOff>
    </xdr:to>
    <xdr:sp>
      <xdr:nvSpPr>
        <xdr:cNvPr id="7348"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49"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50"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51"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52"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53"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54"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55"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59080"/>
    <xdr:sp>
      <xdr:nvSpPr>
        <xdr:cNvPr id="7356"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258445</xdr:rowOff>
    </xdr:to>
    <xdr:sp>
      <xdr:nvSpPr>
        <xdr:cNvPr id="7357"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58"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59"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60"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61"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62"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63"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64"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59080"/>
    <xdr:sp>
      <xdr:nvSpPr>
        <xdr:cNvPr id="7365"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258445</xdr:rowOff>
    </xdr:to>
    <xdr:sp>
      <xdr:nvSpPr>
        <xdr:cNvPr id="7366"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67"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68"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69"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70"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71"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72"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73"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59080"/>
    <xdr:sp>
      <xdr:nvSpPr>
        <xdr:cNvPr id="7374"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258445</xdr:rowOff>
    </xdr:to>
    <xdr:sp>
      <xdr:nvSpPr>
        <xdr:cNvPr id="7375"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76"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77"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78"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79"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80"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81"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82"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59080"/>
    <xdr:sp>
      <xdr:nvSpPr>
        <xdr:cNvPr id="7383"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258445</xdr:rowOff>
    </xdr:to>
    <xdr:sp>
      <xdr:nvSpPr>
        <xdr:cNvPr id="7384"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85"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86"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87"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88"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89"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90"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91"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59080"/>
    <xdr:sp>
      <xdr:nvSpPr>
        <xdr:cNvPr id="7392"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258445</xdr:rowOff>
    </xdr:to>
    <xdr:sp>
      <xdr:nvSpPr>
        <xdr:cNvPr id="7393"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94"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95"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96"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97"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98"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99"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400"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59080"/>
    <xdr:sp>
      <xdr:nvSpPr>
        <xdr:cNvPr id="7401"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258445</xdr:rowOff>
    </xdr:to>
    <xdr:sp>
      <xdr:nvSpPr>
        <xdr:cNvPr id="7402"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403"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404"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405"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406"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407"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408"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409"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59080"/>
    <xdr:sp>
      <xdr:nvSpPr>
        <xdr:cNvPr id="7410"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258445</xdr:rowOff>
    </xdr:to>
    <xdr:sp>
      <xdr:nvSpPr>
        <xdr:cNvPr id="7411"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412"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413"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414"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415"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416"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417"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418"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59080"/>
    <xdr:sp>
      <xdr:nvSpPr>
        <xdr:cNvPr id="7419"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258445</xdr:rowOff>
    </xdr:to>
    <xdr:sp>
      <xdr:nvSpPr>
        <xdr:cNvPr id="7420"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421"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422"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423"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424"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425"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426"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427"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28"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29"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30"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31"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32"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33"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34"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35"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59080"/>
    <xdr:sp>
      <xdr:nvSpPr>
        <xdr:cNvPr id="7436"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259080</xdr:rowOff>
    </xdr:to>
    <xdr:sp>
      <xdr:nvSpPr>
        <xdr:cNvPr id="7437"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38"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39"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40"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41"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42"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43"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44"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59080"/>
    <xdr:sp>
      <xdr:nvSpPr>
        <xdr:cNvPr id="7445"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259080</xdr:rowOff>
    </xdr:to>
    <xdr:sp>
      <xdr:nvSpPr>
        <xdr:cNvPr id="7446"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47"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48"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49"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50"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51"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52"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53"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59080"/>
    <xdr:sp>
      <xdr:nvSpPr>
        <xdr:cNvPr id="7454"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259080</xdr:rowOff>
    </xdr:to>
    <xdr:sp>
      <xdr:nvSpPr>
        <xdr:cNvPr id="7455"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56"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57"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58"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59"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60"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61"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62"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59080"/>
    <xdr:sp>
      <xdr:nvSpPr>
        <xdr:cNvPr id="7463"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259080</xdr:rowOff>
    </xdr:to>
    <xdr:sp>
      <xdr:nvSpPr>
        <xdr:cNvPr id="7464"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65"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66"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67"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68"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69"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70"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71"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59080"/>
    <xdr:sp>
      <xdr:nvSpPr>
        <xdr:cNvPr id="7472"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259080</xdr:rowOff>
    </xdr:to>
    <xdr:sp>
      <xdr:nvSpPr>
        <xdr:cNvPr id="7473"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74"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75"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76"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77"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78"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79"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80"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59080"/>
    <xdr:sp>
      <xdr:nvSpPr>
        <xdr:cNvPr id="7481"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259080</xdr:rowOff>
    </xdr:to>
    <xdr:sp>
      <xdr:nvSpPr>
        <xdr:cNvPr id="7482"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83"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84"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85"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86"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87"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88"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89"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59080"/>
    <xdr:sp>
      <xdr:nvSpPr>
        <xdr:cNvPr id="7490"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259080</xdr:rowOff>
    </xdr:to>
    <xdr:sp>
      <xdr:nvSpPr>
        <xdr:cNvPr id="7491"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92"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93"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94"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95"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96"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97"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98"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59080"/>
    <xdr:sp>
      <xdr:nvSpPr>
        <xdr:cNvPr id="7499"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259080</xdr:rowOff>
    </xdr:to>
    <xdr:sp>
      <xdr:nvSpPr>
        <xdr:cNvPr id="7500"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501"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502"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503"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504"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505"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506"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507"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59080"/>
    <xdr:sp>
      <xdr:nvSpPr>
        <xdr:cNvPr id="7508"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259080</xdr:rowOff>
    </xdr:to>
    <xdr:sp>
      <xdr:nvSpPr>
        <xdr:cNvPr id="7509"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510"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511"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512"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513"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514"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515"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516"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59080"/>
    <xdr:sp>
      <xdr:nvSpPr>
        <xdr:cNvPr id="7517"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259080</xdr:rowOff>
    </xdr:to>
    <xdr:sp>
      <xdr:nvSpPr>
        <xdr:cNvPr id="7518"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519"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520"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521"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522"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523"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524"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525"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59080"/>
    <xdr:sp>
      <xdr:nvSpPr>
        <xdr:cNvPr id="7526"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259080</xdr:rowOff>
    </xdr:to>
    <xdr:sp>
      <xdr:nvSpPr>
        <xdr:cNvPr id="7527"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528"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529"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530"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531"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532"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533"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534"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59080"/>
    <xdr:sp>
      <xdr:nvSpPr>
        <xdr:cNvPr id="7535"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259080</xdr:rowOff>
    </xdr:to>
    <xdr:sp>
      <xdr:nvSpPr>
        <xdr:cNvPr id="7536"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537"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538"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539"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540"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541"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542"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543"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59080"/>
    <xdr:sp>
      <xdr:nvSpPr>
        <xdr:cNvPr id="7544"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259080</xdr:rowOff>
    </xdr:to>
    <xdr:sp>
      <xdr:nvSpPr>
        <xdr:cNvPr id="7545"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546"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547"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548"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549"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550"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551"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552"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59080"/>
    <xdr:sp>
      <xdr:nvSpPr>
        <xdr:cNvPr id="7553"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259080</xdr:rowOff>
    </xdr:to>
    <xdr:sp>
      <xdr:nvSpPr>
        <xdr:cNvPr id="7554"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555"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556"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557"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558"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559"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560"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561"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59080"/>
    <xdr:sp>
      <xdr:nvSpPr>
        <xdr:cNvPr id="7562"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259080</xdr:rowOff>
    </xdr:to>
    <xdr:sp>
      <xdr:nvSpPr>
        <xdr:cNvPr id="7563"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564"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565"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566"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567"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568"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569"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259715</xdr:rowOff>
    </xdr:to>
    <xdr:sp>
      <xdr:nvSpPr>
        <xdr:cNvPr id="7570" name="Text Box 2"/>
        <xdr:cNvSpPr txBox="1">
          <a:spLocks noChangeArrowheads="1"/>
        </xdr:cNvSpPr>
      </xdr:nvSpPr>
      <xdr:spPr>
        <a:xfrm>
          <a:off x="8924290" y="583381485"/>
          <a:ext cx="76200" cy="2597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59080"/>
    <xdr:sp>
      <xdr:nvSpPr>
        <xdr:cNvPr id="7571"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259715</xdr:rowOff>
    </xdr:to>
    <xdr:sp>
      <xdr:nvSpPr>
        <xdr:cNvPr id="7572" name="Text Box 2"/>
        <xdr:cNvSpPr txBox="1">
          <a:spLocks noChangeArrowheads="1"/>
        </xdr:cNvSpPr>
      </xdr:nvSpPr>
      <xdr:spPr>
        <a:xfrm>
          <a:off x="8924290" y="583381485"/>
          <a:ext cx="76200" cy="2597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269240</xdr:colOff>
      <xdr:row>50</xdr:row>
      <xdr:rowOff>356870</xdr:rowOff>
    </xdr:from>
    <xdr:to>
      <xdr:col>8</xdr:col>
      <xdr:colOff>1183640</xdr:colOff>
      <xdr:row>50</xdr:row>
      <xdr:rowOff>1309370</xdr:rowOff>
    </xdr:to>
    <xdr:pic>
      <xdr:nvPicPr>
        <xdr:cNvPr id="2755" name="图片 2754"/>
        <xdr:cNvPicPr>
          <a:picLocks noChangeAspect="1"/>
        </xdr:cNvPicPr>
      </xdr:nvPicPr>
      <xdr:blipFill>
        <a:blip r:embed="rId19"/>
        <a:stretch>
          <a:fillRect/>
        </a:stretch>
      </xdr:blipFill>
      <xdr:spPr>
        <a:xfrm>
          <a:off x="14146530" y="75394820"/>
          <a:ext cx="914400" cy="952500"/>
        </a:xfrm>
        <a:prstGeom prst="rect">
          <a:avLst/>
        </a:prstGeom>
        <a:noFill/>
        <a:ln w="9525">
          <a:noFill/>
        </a:ln>
      </xdr:spPr>
    </xdr:pic>
    <xdr:clientData/>
  </xdr:twoCellAnchor>
  <xdr:twoCellAnchor editAs="oneCell">
    <xdr:from>
      <xdr:col>8</xdr:col>
      <xdr:colOff>259080</xdr:colOff>
      <xdr:row>380</xdr:row>
      <xdr:rowOff>212090</xdr:rowOff>
    </xdr:from>
    <xdr:to>
      <xdr:col>8</xdr:col>
      <xdr:colOff>1173480</xdr:colOff>
      <xdr:row>380</xdr:row>
      <xdr:rowOff>1164590</xdr:rowOff>
    </xdr:to>
    <xdr:pic>
      <xdr:nvPicPr>
        <xdr:cNvPr id="2756" name="图片 2755"/>
        <xdr:cNvPicPr>
          <a:picLocks noChangeAspect="1"/>
        </xdr:cNvPicPr>
      </xdr:nvPicPr>
      <xdr:blipFill>
        <a:blip r:embed="rId19"/>
        <a:stretch>
          <a:fillRect/>
        </a:stretch>
      </xdr:blipFill>
      <xdr:spPr>
        <a:xfrm>
          <a:off x="14136370" y="568250070"/>
          <a:ext cx="914400" cy="952500"/>
        </a:xfrm>
        <a:prstGeom prst="rect">
          <a:avLst/>
        </a:prstGeom>
        <a:noFill/>
        <a:ln w="9525">
          <a:noFill/>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8</xdr:col>
      <xdr:colOff>401955</xdr:colOff>
      <xdr:row>15</xdr:row>
      <xdr:rowOff>52070</xdr:rowOff>
    </xdr:from>
    <xdr:to>
      <xdr:col>8</xdr:col>
      <xdr:colOff>1025525</xdr:colOff>
      <xdr:row>15</xdr:row>
      <xdr:rowOff>920115</xdr:rowOff>
    </xdr:to>
    <xdr:pic>
      <xdr:nvPicPr>
        <xdr:cNvPr id="2" name="图片 1"/>
        <xdr:cNvPicPr>
          <a:picLocks noChangeAspect="1"/>
        </xdr:cNvPicPr>
      </xdr:nvPicPr>
      <xdr:blipFill>
        <a:blip r:embed="rId1"/>
        <a:stretch>
          <a:fillRect/>
        </a:stretch>
      </xdr:blipFill>
      <xdr:spPr>
        <a:xfrm>
          <a:off x="13355955" y="20245070"/>
          <a:ext cx="623570" cy="868045"/>
        </a:xfrm>
        <a:prstGeom prst="rect">
          <a:avLst/>
        </a:prstGeom>
        <a:noFill/>
        <a:ln w="9525">
          <a:noFill/>
        </a:ln>
      </xdr:spPr>
    </xdr:pic>
    <xdr:clientData/>
  </xdr:twoCellAnchor>
  <xdr:twoCellAnchor editAs="oneCell">
    <xdr:from>
      <xdr:col>8</xdr:col>
      <xdr:colOff>294640</xdr:colOff>
      <xdr:row>17</xdr:row>
      <xdr:rowOff>285115</xdr:rowOff>
    </xdr:from>
    <xdr:to>
      <xdr:col>8</xdr:col>
      <xdr:colOff>911225</xdr:colOff>
      <xdr:row>17</xdr:row>
      <xdr:rowOff>655955</xdr:rowOff>
    </xdr:to>
    <xdr:pic>
      <xdr:nvPicPr>
        <xdr:cNvPr id="3" name="图片 2"/>
        <xdr:cNvPicPr>
          <a:picLocks noChangeAspect="1"/>
        </xdr:cNvPicPr>
      </xdr:nvPicPr>
      <xdr:blipFill>
        <a:blip r:embed="rId2"/>
        <a:stretch>
          <a:fillRect/>
        </a:stretch>
      </xdr:blipFill>
      <xdr:spPr>
        <a:xfrm>
          <a:off x="13248640" y="24478615"/>
          <a:ext cx="616585" cy="370840"/>
        </a:xfrm>
        <a:prstGeom prst="rect">
          <a:avLst/>
        </a:prstGeom>
        <a:noFill/>
        <a:ln w="9525">
          <a:noFill/>
        </a:ln>
      </xdr:spPr>
    </xdr:pic>
    <xdr:clientData/>
  </xdr:twoCellAnchor>
  <xdr:twoCellAnchor editAs="oneCell">
    <xdr:from>
      <xdr:col>8</xdr:col>
      <xdr:colOff>52070</xdr:colOff>
      <xdr:row>55</xdr:row>
      <xdr:rowOff>289560</xdr:rowOff>
    </xdr:from>
    <xdr:to>
      <xdr:col>8</xdr:col>
      <xdr:colOff>630555</xdr:colOff>
      <xdr:row>55</xdr:row>
      <xdr:rowOff>638810</xdr:rowOff>
    </xdr:to>
    <xdr:pic>
      <xdr:nvPicPr>
        <xdr:cNvPr id="4" name="图片 3"/>
        <xdr:cNvPicPr>
          <a:picLocks noChangeAspect="1"/>
        </xdr:cNvPicPr>
      </xdr:nvPicPr>
      <xdr:blipFill>
        <a:blip r:embed="rId2"/>
        <a:stretch>
          <a:fillRect/>
        </a:stretch>
      </xdr:blipFill>
      <xdr:spPr>
        <a:xfrm>
          <a:off x="13006070" y="99840415"/>
          <a:ext cx="578485" cy="349250"/>
        </a:xfrm>
        <a:prstGeom prst="rect">
          <a:avLst/>
        </a:prstGeom>
        <a:noFill/>
        <a:ln w="9525">
          <a:noFill/>
        </a:ln>
      </xdr:spPr>
    </xdr:pic>
    <xdr:clientData/>
  </xdr:twoCellAnchor>
  <xdr:twoCellAnchor editAs="oneCell">
    <xdr:from>
      <xdr:col>8</xdr:col>
      <xdr:colOff>153035</xdr:colOff>
      <xdr:row>57</xdr:row>
      <xdr:rowOff>475615</xdr:rowOff>
    </xdr:from>
    <xdr:to>
      <xdr:col>8</xdr:col>
      <xdr:colOff>761365</xdr:colOff>
      <xdr:row>57</xdr:row>
      <xdr:rowOff>1352550</xdr:rowOff>
    </xdr:to>
    <xdr:pic>
      <xdr:nvPicPr>
        <xdr:cNvPr id="5" name="图片 4"/>
        <xdr:cNvPicPr>
          <a:picLocks noChangeAspect="1"/>
        </xdr:cNvPicPr>
      </xdr:nvPicPr>
      <xdr:blipFill>
        <a:blip r:embed="rId3"/>
        <a:stretch>
          <a:fillRect/>
        </a:stretch>
      </xdr:blipFill>
      <xdr:spPr>
        <a:xfrm>
          <a:off x="13107035" y="102299770"/>
          <a:ext cx="608330" cy="876935"/>
        </a:xfrm>
        <a:prstGeom prst="rect">
          <a:avLst/>
        </a:prstGeom>
        <a:noFill/>
        <a:ln w="9525">
          <a:noFill/>
        </a:ln>
      </xdr:spPr>
    </xdr:pic>
    <xdr:clientData/>
  </xdr:twoCellAnchor>
  <xdr:twoCellAnchor editAs="oneCell">
    <xdr:from>
      <xdr:col>7</xdr:col>
      <xdr:colOff>594995</xdr:colOff>
      <xdr:row>10</xdr:row>
      <xdr:rowOff>254000</xdr:rowOff>
    </xdr:from>
    <xdr:to>
      <xdr:col>7</xdr:col>
      <xdr:colOff>872490</xdr:colOff>
      <xdr:row>11</xdr:row>
      <xdr:rowOff>1813560</xdr:rowOff>
    </xdr:to>
    <xdr:sp>
      <xdr:nvSpPr>
        <xdr:cNvPr id="6" name="AutoShape 106" descr="u=3327118725,3352234642&amp;fm=214&amp;gp=0"/>
        <xdr:cNvSpPr>
          <a:spLocks noChangeAspect="1"/>
        </xdr:cNvSpPr>
      </xdr:nvSpPr>
      <xdr:spPr>
        <a:xfrm>
          <a:off x="9157970" y="12573000"/>
          <a:ext cx="277495" cy="1813560"/>
        </a:xfrm>
        <a:prstGeom prst="rect">
          <a:avLst/>
        </a:prstGeom>
        <a:noFill/>
        <a:ln w="9525">
          <a:noFill/>
        </a:ln>
      </xdr:spPr>
    </xdr:sp>
    <xdr:clientData/>
  </xdr:twoCellAnchor>
  <xdr:twoCellAnchor editAs="oneCell">
    <xdr:from>
      <xdr:col>7</xdr:col>
      <xdr:colOff>594995</xdr:colOff>
      <xdr:row>52</xdr:row>
      <xdr:rowOff>260985</xdr:rowOff>
    </xdr:from>
    <xdr:to>
      <xdr:col>7</xdr:col>
      <xdr:colOff>872490</xdr:colOff>
      <xdr:row>53</xdr:row>
      <xdr:rowOff>201930</xdr:rowOff>
    </xdr:to>
    <xdr:sp>
      <xdr:nvSpPr>
        <xdr:cNvPr id="7" name="AutoShape 106" descr="u=3327118725,3352234642&amp;fm=214&amp;gp=0"/>
        <xdr:cNvSpPr>
          <a:spLocks noChangeAspect="1"/>
        </xdr:cNvSpPr>
      </xdr:nvSpPr>
      <xdr:spPr>
        <a:xfrm>
          <a:off x="9157970" y="93995240"/>
          <a:ext cx="277495" cy="1820545"/>
        </a:xfrm>
        <a:prstGeom prst="rect">
          <a:avLst/>
        </a:prstGeom>
        <a:noFill/>
        <a:ln w="9525">
          <a:noFill/>
        </a:ln>
      </xdr:spPr>
    </xdr:sp>
    <xdr:clientData/>
  </xdr:twoCellAnchor>
  <xdr:twoCellAnchor editAs="oneCell">
    <xdr:from>
      <xdr:col>8</xdr:col>
      <xdr:colOff>203200</xdr:colOff>
      <xdr:row>4</xdr:row>
      <xdr:rowOff>647065</xdr:rowOff>
    </xdr:from>
    <xdr:to>
      <xdr:col>8</xdr:col>
      <xdr:colOff>1117600</xdr:colOff>
      <xdr:row>4</xdr:row>
      <xdr:rowOff>1599565</xdr:rowOff>
    </xdr:to>
    <xdr:pic>
      <xdr:nvPicPr>
        <xdr:cNvPr id="8" name="图片 7"/>
        <xdr:cNvPicPr>
          <a:picLocks noChangeAspect="1"/>
        </xdr:cNvPicPr>
      </xdr:nvPicPr>
      <xdr:blipFill>
        <a:blip r:embed="rId4"/>
        <a:stretch>
          <a:fillRect/>
        </a:stretch>
      </xdr:blipFill>
      <xdr:spPr>
        <a:xfrm>
          <a:off x="13157200" y="3898265"/>
          <a:ext cx="914400" cy="952500"/>
        </a:xfrm>
        <a:prstGeom prst="rect">
          <a:avLst/>
        </a:prstGeom>
        <a:noFill/>
        <a:ln w="9525">
          <a:noFill/>
        </a:ln>
      </xdr:spPr>
    </xdr:pic>
    <xdr:clientData/>
  </xdr:twoCellAnchor>
  <xdr:twoCellAnchor editAs="oneCell">
    <xdr:from>
      <xdr:col>8</xdr:col>
      <xdr:colOff>227330</xdr:colOff>
      <xdr:row>39</xdr:row>
      <xdr:rowOff>706755</xdr:rowOff>
    </xdr:from>
    <xdr:to>
      <xdr:col>8</xdr:col>
      <xdr:colOff>1141730</xdr:colOff>
      <xdr:row>39</xdr:row>
      <xdr:rowOff>1659255</xdr:rowOff>
    </xdr:to>
    <xdr:pic>
      <xdr:nvPicPr>
        <xdr:cNvPr id="9" name="图片 8"/>
        <xdr:cNvPicPr>
          <a:picLocks noChangeAspect="1"/>
        </xdr:cNvPicPr>
      </xdr:nvPicPr>
      <xdr:blipFill>
        <a:blip r:embed="rId4"/>
        <a:stretch>
          <a:fillRect/>
        </a:stretch>
      </xdr:blipFill>
      <xdr:spPr>
        <a:xfrm>
          <a:off x="13181330" y="61298455"/>
          <a:ext cx="914400" cy="952500"/>
        </a:xfrm>
        <a:prstGeom prst="rect">
          <a:avLst/>
        </a:prstGeom>
        <a:noFill/>
        <a:ln w="9525">
          <a:noFill/>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8</xdr:col>
      <xdr:colOff>526415</xdr:colOff>
      <xdr:row>4</xdr:row>
      <xdr:rowOff>457835</xdr:rowOff>
    </xdr:from>
    <xdr:to>
      <xdr:col>8</xdr:col>
      <xdr:colOff>1588135</xdr:colOff>
      <xdr:row>4</xdr:row>
      <xdr:rowOff>1503680</xdr:rowOff>
    </xdr:to>
    <xdr:pic>
      <xdr:nvPicPr>
        <xdr:cNvPr id="4" name="图片 3"/>
        <xdr:cNvPicPr>
          <a:picLocks noChangeAspect="1"/>
        </xdr:cNvPicPr>
      </xdr:nvPicPr>
      <xdr:blipFill>
        <a:blip r:embed="rId1"/>
        <a:stretch>
          <a:fillRect/>
        </a:stretch>
      </xdr:blipFill>
      <xdr:spPr>
        <a:xfrm>
          <a:off x="12679045" y="5937885"/>
          <a:ext cx="1061720" cy="1045845"/>
        </a:xfrm>
        <a:prstGeom prst="rect">
          <a:avLst/>
        </a:prstGeom>
      </xdr:spPr>
    </xdr:pic>
    <xdr:clientData/>
  </xdr:twoCellAnchor>
  <xdr:oneCellAnchor>
    <xdr:from>
      <xdr:col>8</xdr:col>
      <xdr:colOff>334010</xdr:colOff>
      <xdr:row>5</xdr:row>
      <xdr:rowOff>518795</xdr:rowOff>
    </xdr:from>
    <xdr:ext cx="1176020" cy="962660"/>
    <xdr:pic>
      <xdr:nvPicPr>
        <xdr:cNvPr id="5" name="图片 33"/>
        <xdr:cNvPicPr>
          <a:picLocks noChangeAspect="1"/>
        </xdr:cNvPicPr>
      </xdr:nvPicPr>
      <xdr:blipFill>
        <a:blip r:embed="rId2" cstate="print"/>
        <a:srcRect/>
        <a:stretch>
          <a:fillRect/>
        </a:stretch>
      </xdr:blipFill>
      <xdr:spPr>
        <a:xfrm>
          <a:off x="12486640" y="7929245"/>
          <a:ext cx="1176020" cy="962660"/>
        </a:xfrm>
        <a:prstGeom prst="rect">
          <a:avLst/>
        </a:prstGeom>
        <a:noFill/>
        <a:ln w="9525">
          <a:noFill/>
          <a:miter lim="800000"/>
          <a:headEnd/>
          <a:tailEnd/>
        </a:ln>
      </xdr:spPr>
    </xdr:pic>
    <xdr:clientData/>
  </xdr:oneCellAnchor>
  <xdr:twoCellAnchor editAs="oneCell">
    <xdr:from>
      <xdr:col>8</xdr:col>
      <xdr:colOff>294005</xdr:colOff>
      <xdr:row>6</xdr:row>
      <xdr:rowOff>833120</xdr:rowOff>
    </xdr:from>
    <xdr:to>
      <xdr:col>8</xdr:col>
      <xdr:colOff>1633855</xdr:colOff>
      <xdr:row>6</xdr:row>
      <xdr:rowOff>1785620</xdr:rowOff>
    </xdr:to>
    <xdr:pic>
      <xdr:nvPicPr>
        <xdr:cNvPr id="6" name="图片 5"/>
        <xdr:cNvPicPr>
          <a:picLocks noChangeAspect="1"/>
        </xdr:cNvPicPr>
      </xdr:nvPicPr>
      <xdr:blipFill>
        <a:blip r:embed="rId3"/>
        <a:stretch>
          <a:fillRect/>
        </a:stretch>
      </xdr:blipFill>
      <xdr:spPr>
        <a:xfrm>
          <a:off x="12446635" y="10173970"/>
          <a:ext cx="1339850" cy="952500"/>
        </a:xfrm>
        <a:prstGeom prst="rect">
          <a:avLst/>
        </a:prstGeom>
      </xdr:spPr>
    </xdr:pic>
    <xdr:clientData/>
  </xdr:twoCellAnchor>
  <xdr:twoCellAnchor editAs="oneCell">
    <xdr:from>
      <xdr:col>8</xdr:col>
      <xdr:colOff>457200</xdr:colOff>
      <xdr:row>7</xdr:row>
      <xdr:rowOff>748665</xdr:rowOff>
    </xdr:from>
    <xdr:to>
      <xdr:col>8</xdr:col>
      <xdr:colOff>1655445</xdr:colOff>
      <xdr:row>7</xdr:row>
      <xdr:rowOff>1659890</xdr:rowOff>
    </xdr:to>
    <xdr:pic>
      <xdr:nvPicPr>
        <xdr:cNvPr id="7" name="图片 6"/>
        <xdr:cNvPicPr>
          <a:picLocks noChangeAspect="1"/>
        </xdr:cNvPicPr>
      </xdr:nvPicPr>
      <xdr:blipFill>
        <a:blip r:embed="rId4"/>
        <a:stretch>
          <a:fillRect/>
        </a:stretch>
      </xdr:blipFill>
      <xdr:spPr>
        <a:xfrm>
          <a:off x="12609830" y="13277215"/>
          <a:ext cx="1198245" cy="911225"/>
        </a:xfrm>
        <a:prstGeom prst="rect">
          <a:avLst/>
        </a:prstGeom>
      </xdr:spPr>
    </xdr:pic>
    <xdr:clientData/>
  </xdr:twoCellAnchor>
  <xdr:twoCellAnchor editAs="oneCell">
    <xdr:from>
      <xdr:col>8</xdr:col>
      <xdr:colOff>674370</xdr:colOff>
      <xdr:row>8</xdr:row>
      <xdr:rowOff>936625</xdr:rowOff>
    </xdr:from>
    <xdr:to>
      <xdr:col>8</xdr:col>
      <xdr:colOff>1654175</xdr:colOff>
      <xdr:row>8</xdr:row>
      <xdr:rowOff>2379345</xdr:rowOff>
    </xdr:to>
    <xdr:pic>
      <xdr:nvPicPr>
        <xdr:cNvPr id="8" name="图片 7"/>
        <xdr:cNvPicPr>
          <a:picLocks noChangeAspect="1"/>
        </xdr:cNvPicPr>
      </xdr:nvPicPr>
      <xdr:blipFill>
        <a:blip r:embed="rId4"/>
        <a:stretch>
          <a:fillRect/>
        </a:stretch>
      </xdr:blipFill>
      <xdr:spPr>
        <a:xfrm>
          <a:off x="12827000" y="16716375"/>
          <a:ext cx="979805" cy="1442720"/>
        </a:xfrm>
        <a:prstGeom prst="rect">
          <a:avLst/>
        </a:prstGeom>
      </xdr:spPr>
    </xdr:pic>
    <xdr:clientData/>
  </xdr:twoCellAnchor>
  <xdr:twoCellAnchor editAs="oneCell">
    <xdr:from>
      <xdr:col>8</xdr:col>
      <xdr:colOff>639445</xdr:colOff>
      <xdr:row>9</xdr:row>
      <xdr:rowOff>340995</xdr:rowOff>
    </xdr:from>
    <xdr:to>
      <xdr:col>8</xdr:col>
      <xdr:colOff>1860550</xdr:colOff>
      <xdr:row>9</xdr:row>
      <xdr:rowOff>1514475</xdr:rowOff>
    </xdr:to>
    <xdr:pic>
      <xdr:nvPicPr>
        <xdr:cNvPr id="9" name="图片 8"/>
        <xdr:cNvPicPr>
          <a:picLocks noChangeAspect="1"/>
        </xdr:cNvPicPr>
      </xdr:nvPicPr>
      <xdr:blipFill>
        <a:blip r:embed="rId5"/>
        <a:stretch>
          <a:fillRect/>
        </a:stretch>
      </xdr:blipFill>
      <xdr:spPr>
        <a:xfrm>
          <a:off x="12792075" y="19765645"/>
          <a:ext cx="1221105" cy="1173480"/>
        </a:xfrm>
        <a:prstGeom prst="rect">
          <a:avLst/>
        </a:prstGeom>
      </xdr:spPr>
    </xdr:pic>
    <xdr:clientData/>
  </xdr:twoCellAnchor>
  <xdr:oneCellAnchor>
    <xdr:from>
      <xdr:col>8</xdr:col>
      <xdr:colOff>526415</xdr:colOff>
      <xdr:row>10</xdr:row>
      <xdr:rowOff>511175</xdr:rowOff>
    </xdr:from>
    <xdr:ext cx="1256665" cy="1025525"/>
    <xdr:pic>
      <xdr:nvPicPr>
        <xdr:cNvPr id="10" name="图片 31"/>
        <xdr:cNvPicPr>
          <a:picLocks noChangeAspect="1"/>
        </xdr:cNvPicPr>
      </xdr:nvPicPr>
      <xdr:blipFill>
        <a:blip r:embed="rId6" cstate="print"/>
        <a:srcRect/>
        <a:stretch>
          <a:fillRect/>
        </a:stretch>
      </xdr:blipFill>
      <xdr:spPr>
        <a:xfrm>
          <a:off x="12679045" y="21866225"/>
          <a:ext cx="1256665" cy="1025525"/>
        </a:xfrm>
        <a:prstGeom prst="rect">
          <a:avLst/>
        </a:prstGeom>
        <a:noFill/>
        <a:ln w="9525">
          <a:noFill/>
          <a:miter lim="800000"/>
          <a:headEnd/>
          <a:tailEnd/>
        </a:ln>
      </xdr:spPr>
    </xdr:pic>
    <xdr:clientData/>
  </xdr:oneCellAnchor>
  <xdr:twoCellAnchor editAs="oneCell">
    <xdr:from>
      <xdr:col>8</xdr:col>
      <xdr:colOff>73660</xdr:colOff>
      <xdr:row>11</xdr:row>
      <xdr:rowOff>541655</xdr:rowOff>
    </xdr:from>
    <xdr:to>
      <xdr:col>8</xdr:col>
      <xdr:colOff>1306830</xdr:colOff>
      <xdr:row>11</xdr:row>
      <xdr:rowOff>1395095</xdr:rowOff>
    </xdr:to>
    <xdr:pic>
      <xdr:nvPicPr>
        <xdr:cNvPr id="11" name="图片 10"/>
        <xdr:cNvPicPr>
          <a:picLocks noChangeAspect="1"/>
        </xdr:cNvPicPr>
      </xdr:nvPicPr>
      <xdr:blipFill>
        <a:blip r:embed="rId7"/>
        <a:stretch>
          <a:fillRect/>
        </a:stretch>
      </xdr:blipFill>
      <xdr:spPr>
        <a:xfrm>
          <a:off x="12226290" y="23827105"/>
          <a:ext cx="1233170" cy="853440"/>
        </a:xfrm>
        <a:prstGeom prst="rect">
          <a:avLst/>
        </a:prstGeom>
      </xdr:spPr>
    </xdr:pic>
    <xdr:clientData/>
  </xdr:twoCellAnchor>
  <xdr:twoCellAnchor editAs="oneCell">
    <xdr:from>
      <xdr:col>8</xdr:col>
      <xdr:colOff>447040</xdr:colOff>
      <xdr:row>12</xdr:row>
      <xdr:rowOff>234315</xdr:rowOff>
    </xdr:from>
    <xdr:to>
      <xdr:col>8</xdr:col>
      <xdr:colOff>1591310</xdr:colOff>
      <xdr:row>12</xdr:row>
      <xdr:rowOff>1545590</xdr:rowOff>
    </xdr:to>
    <xdr:pic>
      <xdr:nvPicPr>
        <xdr:cNvPr id="12" name="图片 11"/>
        <xdr:cNvPicPr>
          <a:picLocks noChangeAspect="1"/>
        </xdr:cNvPicPr>
      </xdr:nvPicPr>
      <xdr:blipFill>
        <a:blip r:embed="rId8"/>
        <a:stretch>
          <a:fillRect/>
        </a:stretch>
      </xdr:blipFill>
      <xdr:spPr>
        <a:xfrm>
          <a:off x="12599670" y="25450165"/>
          <a:ext cx="1144270" cy="1311275"/>
        </a:xfrm>
        <a:prstGeom prst="rect">
          <a:avLst/>
        </a:prstGeom>
      </xdr:spPr>
    </xdr:pic>
    <xdr:clientData/>
  </xdr:twoCellAnchor>
  <xdr:twoCellAnchor editAs="oneCell">
    <xdr:from>
      <xdr:col>8</xdr:col>
      <xdr:colOff>487045</xdr:colOff>
      <xdr:row>13</xdr:row>
      <xdr:rowOff>1291590</xdr:rowOff>
    </xdr:from>
    <xdr:to>
      <xdr:col>8</xdr:col>
      <xdr:colOff>1689735</xdr:colOff>
      <xdr:row>13</xdr:row>
      <xdr:rowOff>2731135</xdr:rowOff>
    </xdr:to>
    <xdr:pic>
      <xdr:nvPicPr>
        <xdr:cNvPr id="13" name="图片 12"/>
        <xdr:cNvPicPr>
          <a:picLocks noChangeAspect="1"/>
        </xdr:cNvPicPr>
      </xdr:nvPicPr>
      <xdr:blipFill>
        <a:blip r:embed="rId9"/>
        <a:stretch>
          <a:fillRect/>
        </a:stretch>
      </xdr:blipFill>
      <xdr:spPr>
        <a:xfrm>
          <a:off x="12639675" y="28437840"/>
          <a:ext cx="1202690" cy="1439545"/>
        </a:xfrm>
        <a:prstGeom prst="rect">
          <a:avLst/>
        </a:prstGeom>
      </xdr:spPr>
    </xdr:pic>
    <xdr:clientData/>
  </xdr:twoCellAnchor>
  <xdr:twoCellAnchor editAs="oneCell">
    <xdr:from>
      <xdr:col>8</xdr:col>
      <xdr:colOff>539115</xdr:colOff>
      <xdr:row>14</xdr:row>
      <xdr:rowOff>417830</xdr:rowOff>
    </xdr:from>
    <xdr:to>
      <xdr:col>8</xdr:col>
      <xdr:colOff>1873250</xdr:colOff>
      <xdr:row>14</xdr:row>
      <xdr:rowOff>1468755</xdr:rowOff>
    </xdr:to>
    <xdr:pic>
      <xdr:nvPicPr>
        <xdr:cNvPr id="14" name="图片 13"/>
        <xdr:cNvPicPr>
          <a:picLocks noChangeAspect="1"/>
        </xdr:cNvPicPr>
      </xdr:nvPicPr>
      <xdr:blipFill>
        <a:blip r:embed="rId10"/>
        <a:stretch>
          <a:fillRect/>
        </a:stretch>
      </xdr:blipFill>
      <xdr:spPr>
        <a:xfrm>
          <a:off x="12691745" y="31742380"/>
          <a:ext cx="1334135" cy="1050925"/>
        </a:xfrm>
        <a:prstGeom prst="rect">
          <a:avLst/>
        </a:prstGeom>
      </xdr:spPr>
    </xdr:pic>
    <xdr:clientData/>
  </xdr:twoCellAnchor>
  <xdr:twoCellAnchor editAs="oneCell">
    <xdr:from>
      <xdr:col>8</xdr:col>
      <xdr:colOff>554355</xdr:colOff>
      <xdr:row>15</xdr:row>
      <xdr:rowOff>92075</xdr:rowOff>
    </xdr:from>
    <xdr:to>
      <xdr:col>8</xdr:col>
      <xdr:colOff>1607185</xdr:colOff>
      <xdr:row>15</xdr:row>
      <xdr:rowOff>1408430</xdr:rowOff>
    </xdr:to>
    <xdr:pic>
      <xdr:nvPicPr>
        <xdr:cNvPr id="15" name="图片 14"/>
        <xdr:cNvPicPr>
          <a:picLocks noChangeAspect="1"/>
        </xdr:cNvPicPr>
      </xdr:nvPicPr>
      <xdr:blipFill>
        <a:blip r:embed="rId11"/>
        <a:stretch>
          <a:fillRect/>
        </a:stretch>
      </xdr:blipFill>
      <xdr:spPr>
        <a:xfrm>
          <a:off x="12706985" y="33347025"/>
          <a:ext cx="1052830" cy="1316355"/>
        </a:xfrm>
        <a:prstGeom prst="rect">
          <a:avLst/>
        </a:prstGeom>
      </xdr:spPr>
    </xdr:pic>
    <xdr:clientData/>
  </xdr:twoCellAnchor>
  <xdr:twoCellAnchor editAs="oneCell">
    <xdr:from>
      <xdr:col>8</xdr:col>
      <xdr:colOff>544195</xdr:colOff>
      <xdr:row>16</xdr:row>
      <xdr:rowOff>469265</xdr:rowOff>
    </xdr:from>
    <xdr:to>
      <xdr:col>8</xdr:col>
      <xdr:colOff>1364615</xdr:colOff>
      <xdr:row>16</xdr:row>
      <xdr:rowOff>1511935</xdr:rowOff>
    </xdr:to>
    <xdr:pic>
      <xdr:nvPicPr>
        <xdr:cNvPr id="16" name="图片 26"/>
        <xdr:cNvPicPr>
          <a:picLocks noChangeAspect="1"/>
        </xdr:cNvPicPr>
      </xdr:nvPicPr>
      <xdr:blipFill>
        <a:blip r:embed="rId12"/>
        <a:stretch>
          <a:fillRect/>
        </a:stretch>
      </xdr:blipFill>
      <xdr:spPr>
        <a:xfrm>
          <a:off x="12696825" y="35654615"/>
          <a:ext cx="820420" cy="1042670"/>
        </a:xfrm>
        <a:prstGeom prst="rect">
          <a:avLst/>
        </a:prstGeom>
        <a:noFill/>
        <a:ln w="9525">
          <a:noFill/>
        </a:ln>
      </xdr:spPr>
    </xdr:pic>
    <xdr:clientData/>
  </xdr:twoCellAnchor>
  <xdr:twoCellAnchor editAs="oneCell">
    <xdr:from>
      <xdr:col>8</xdr:col>
      <xdr:colOff>673100</xdr:colOff>
      <xdr:row>3</xdr:row>
      <xdr:rowOff>451485</xdr:rowOff>
    </xdr:from>
    <xdr:to>
      <xdr:col>8</xdr:col>
      <xdr:colOff>1587500</xdr:colOff>
      <xdr:row>3</xdr:row>
      <xdr:rowOff>1403985</xdr:rowOff>
    </xdr:to>
    <xdr:pic>
      <xdr:nvPicPr>
        <xdr:cNvPr id="17" name="图片 16"/>
        <xdr:cNvPicPr>
          <a:picLocks noChangeAspect="1"/>
        </xdr:cNvPicPr>
      </xdr:nvPicPr>
      <xdr:blipFill>
        <a:blip r:embed="rId13"/>
        <a:stretch>
          <a:fillRect/>
        </a:stretch>
      </xdr:blipFill>
      <xdr:spPr>
        <a:xfrm>
          <a:off x="12825730" y="4001135"/>
          <a:ext cx="914400" cy="952500"/>
        </a:xfrm>
        <a:prstGeom prst="rect">
          <a:avLst/>
        </a:prstGeom>
        <a:noFill/>
        <a:ln w="9525">
          <a:noFill/>
        </a:ln>
      </xdr:spPr>
    </xdr:pic>
    <xdr:clientData/>
  </xdr:twoCellAnchor>
  <xdr:twoCellAnchor editAs="oneCell">
    <xdr:from>
      <xdr:col>8</xdr:col>
      <xdr:colOff>330200</xdr:colOff>
      <xdr:row>2</xdr:row>
      <xdr:rowOff>457200</xdr:rowOff>
    </xdr:from>
    <xdr:to>
      <xdr:col>8</xdr:col>
      <xdr:colOff>1972310</xdr:colOff>
      <xdr:row>2</xdr:row>
      <xdr:rowOff>2171065</xdr:rowOff>
    </xdr:to>
    <xdr:pic>
      <xdr:nvPicPr>
        <xdr:cNvPr id="3" name="图片 2"/>
        <xdr:cNvPicPr>
          <a:picLocks noChangeAspect="1"/>
        </xdr:cNvPicPr>
      </xdr:nvPicPr>
      <xdr:blipFill>
        <a:blip r:embed="rId14"/>
        <a:stretch>
          <a:fillRect/>
        </a:stretch>
      </xdr:blipFill>
      <xdr:spPr>
        <a:xfrm>
          <a:off x="12482830" y="1377950"/>
          <a:ext cx="1642110" cy="1713865"/>
        </a:xfrm>
        <a:prstGeom prst="rect">
          <a:avLst/>
        </a:prstGeom>
        <a:noFill/>
        <a:ln w="9525">
          <a:noFill/>
        </a:ln>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0"/>
  <sheetViews>
    <sheetView tabSelected="1" workbookViewId="0">
      <selection activeCell="F10" sqref="F10"/>
    </sheetView>
  </sheetViews>
  <sheetFormatPr defaultColWidth="8.90909090909091" defaultRowHeight="14" outlineLevelCol="4"/>
  <cols>
    <col min="2" max="2" width="32.9090909090909" customWidth="1"/>
    <col min="3" max="3" width="13.8181818181818" customWidth="1"/>
    <col min="4" max="4" width="10.5454545454545" customWidth="1"/>
    <col min="5" max="5" width="15.6272727272727" customWidth="1"/>
  </cols>
  <sheetData>
    <row r="1" s="99" customFormat="1" ht="51" customHeight="1" spans="1:5">
      <c r="A1" s="102" t="s">
        <v>0</v>
      </c>
      <c r="B1" s="103"/>
      <c r="C1" s="103"/>
      <c r="D1" s="103"/>
      <c r="E1" s="103"/>
    </row>
    <row r="2" s="100" customFormat="1" ht="19" customHeight="1" spans="1:5">
      <c r="A2" s="104" t="s">
        <v>1</v>
      </c>
      <c r="B2" s="104" t="s">
        <v>2</v>
      </c>
      <c r="C2" s="104" t="s">
        <v>3</v>
      </c>
      <c r="D2" s="104" t="s">
        <v>4</v>
      </c>
      <c r="E2" s="104" t="s">
        <v>5</v>
      </c>
    </row>
    <row r="3" s="101" customFormat="1" ht="17.15" customHeight="1" spans="1:5">
      <c r="A3" s="105">
        <v>1</v>
      </c>
      <c r="B3" s="105" t="s">
        <v>6</v>
      </c>
      <c r="C3" s="105">
        <v>1</v>
      </c>
      <c r="D3" s="105" t="s">
        <v>7</v>
      </c>
      <c r="E3" s="106"/>
    </row>
    <row r="4" s="101" customFormat="1" ht="17.15" customHeight="1" spans="1:5">
      <c r="A4" s="105">
        <v>2</v>
      </c>
      <c r="B4" s="105" t="s">
        <v>8</v>
      </c>
      <c r="C4" s="105">
        <v>1</v>
      </c>
      <c r="D4" s="105" t="s">
        <v>7</v>
      </c>
      <c r="E4" s="106"/>
    </row>
    <row r="5" s="101" customFormat="1" ht="17.15" customHeight="1" spans="1:5">
      <c r="A5" s="105">
        <v>3</v>
      </c>
      <c r="B5" s="105" t="s">
        <v>9</v>
      </c>
      <c r="C5" s="105">
        <v>1</v>
      </c>
      <c r="D5" s="105" t="s">
        <v>7</v>
      </c>
      <c r="E5" s="106"/>
    </row>
    <row r="6" s="101" customFormat="1" ht="17.15" customHeight="1" spans="1:5">
      <c r="A6" s="105">
        <v>4</v>
      </c>
      <c r="B6" s="105" t="s">
        <v>10</v>
      </c>
      <c r="C6" s="105">
        <v>1</v>
      </c>
      <c r="D6" s="105" t="s">
        <v>7</v>
      </c>
      <c r="E6" s="106"/>
    </row>
    <row r="7" s="101" customFormat="1" ht="17.15" customHeight="1" spans="1:5">
      <c r="A7" s="105">
        <v>5</v>
      </c>
      <c r="B7" s="105" t="s">
        <v>11</v>
      </c>
      <c r="C7" s="105"/>
      <c r="D7" s="105"/>
      <c r="E7" s="106"/>
    </row>
    <row r="9" ht="50" customHeight="1" spans="1:1">
      <c r="A9" s="107" t="s">
        <v>12</v>
      </c>
    </row>
    <row r="10" ht="225" customHeight="1"/>
  </sheetData>
  <mergeCells count="2">
    <mergeCell ref="A1:E1"/>
    <mergeCell ref="A9:E10"/>
  </mergeCell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8"/>
  <sheetViews>
    <sheetView zoomScale="55" zoomScaleNormal="55" workbookViewId="0">
      <pane ySplit="2" topLeftCell="A3" activePane="bottomLeft" state="frozen"/>
      <selection/>
      <selection pane="bottomLeft" activeCell="M4" sqref="M4"/>
    </sheetView>
  </sheetViews>
  <sheetFormatPr defaultColWidth="9" defaultRowHeight="15"/>
  <cols>
    <col min="1" max="1" width="5.37272727272727" style="82" customWidth="1"/>
    <col min="2" max="2" width="23.3727272727273" style="83" customWidth="1"/>
    <col min="3" max="3" width="32.3" style="82" customWidth="1"/>
    <col min="4" max="4" width="8.09090909090909" style="82" customWidth="1"/>
    <col min="5" max="5" width="10" style="82" customWidth="1"/>
    <col min="6" max="6" width="21.1363636363636" style="84" customWidth="1"/>
    <col min="7" max="7" width="23.1272727272727" style="84" customWidth="1"/>
    <col min="8" max="8" width="71.7181818181818" style="85" customWidth="1"/>
    <col min="9" max="9" width="23.9090909090909" style="81" customWidth="1"/>
    <col min="10" max="10" width="18.0909090909091" style="82" customWidth="1"/>
    <col min="11" max="16384" width="9" style="81"/>
  </cols>
  <sheetData>
    <row r="1" s="81" customFormat="1" ht="36" customHeight="1" spans="1:10">
      <c r="A1" s="86" t="s">
        <v>13</v>
      </c>
      <c r="B1" s="86"/>
      <c r="C1" s="86"/>
      <c r="D1" s="86"/>
      <c r="E1" s="86"/>
      <c r="F1" s="86"/>
      <c r="G1" s="86"/>
      <c r="H1" s="86"/>
      <c r="I1" s="86"/>
      <c r="J1" s="86"/>
    </row>
    <row r="2" s="51" customFormat="1" ht="36" customHeight="1" spans="1:10">
      <c r="A2" s="87" t="s">
        <v>1</v>
      </c>
      <c r="B2" s="87" t="s">
        <v>14</v>
      </c>
      <c r="C2" s="87" t="s">
        <v>15</v>
      </c>
      <c r="D2" s="87" t="s">
        <v>3</v>
      </c>
      <c r="E2" s="87" t="s">
        <v>4</v>
      </c>
      <c r="F2" s="72" t="s">
        <v>16</v>
      </c>
      <c r="G2" s="72" t="s">
        <v>17</v>
      </c>
      <c r="H2" s="87" t="s">
        <v>18</v>
      </c>
      <c r="I2" s="87" t="s">
        <v>19</v>
      </c>
      <c r="J2" s="87" t="s">
        <v>20</v>
      </c>
    </row>
    <row r="3" s="51" customFormat="1" ht="36" customHeight="1" spans="1:10">
      <c r="A3" s="88" t="s">
        <v>21</v>
      </c>
      <c r="B3" s="89" t="s">
        <v>22</v>
      </c>
      <c r="C3" s="90"/>
      <c r="D3" s="90"/>
      <c r="E3" s="90"/>
      <c r="F3" s="91"/>
      <c r="G3" s="91"/>
      <c r="H3" s="92"/>
      <c r="I3" s="96"/>
      <c r="J3" s="97"/>
    </row>
    <row r="4" s="51" customFormat="1" ht="150" customHeight="1" spans="1:10">
      <c r="A4" s="92" t="s">
        <v>23</v>
      </c>
      <c r="B4" s="90" t="s">
        <v>24</v>
      </c>
      <c r="C4" s="90" t="s">
        <v>25</v>
      </c>
      <c r="D4" s="90">
        <v>8</v>
      </c>
      <c r="E4" s="90" t="s">
        <v>26</v>
      </c>
      <c r="F4" s="18"/>
      <c r="G4" s="91"/>
      <c r="H4" s="92" t="s">
        <v>27</v>
      </c>
      <c r="I4" s="96" t="str">
        <f>_xlfn.DISPIMG("ID_32C8F51C0AA64CDA963956921BA70506",1)</f>
        <v>=DISPIMG("ID_32C8F51C0AA64CDA963956921BA70506",1)</v>
      </c>
      <c r="J4" s="97"/>
    </row>
    <row r="5" s="51" customFormat="1" ht="150" customHeight="1" spans="1:10">
      <c r="A5" s="92" t="s">
        <v>28</v>
      </c>
      <c r="B5" s="90" t="s">
        <v>29</v>
      </c>
      <c r="C5" s="90" t="s">
        <v>30</v>
      </c>
      <c r="D5" s="90">
        <v>8</v>
      </c>
      <c r="E5" s="90" t="s">
        <v>26</v>
      </c>
      <c r="F5" s="18"/>
      <c r="G5" s="91"/>
      <c r="H5" s="92" t="s">
        <v>31</v>
      </c>
      <c r="I5" s="96" t="str">
        <f>_xlfn.DISPIMG("ID_65DF24D4CA6548FF8EF431812A7FDC69",1)</f>
        <v>=DISPIMG("ID_65DF24D4CA6548FF8EF431812A7FDC69",1)</v>
      </c>
      <c r="J5" s="97"/>
    </row>
    <row r="6" s="51" customFormat="1" ht="150" customHeight="1" spans="1:10">
      <c r="A6" s="92" t="s">
        <v>32</v>
      </c>
      <c r="B6" s="90" t="s">
        <v>33</v>
      </c>
      <c r="C6" s="90" t="s">
        <v>34</v>
      </c>
      <c r="D6" s="90">
        <v>1</v>
      </c>
      <c r="E6" s="90" t="s">
        <v>26</v>
      </c>
      <c r="F6" s="18"/>
      <c r="G6" s="91"/>
      <c r="H6" s="92" t="s">
        <v>31</v>
      </c>
      <c r="I6" s="96" t="str">
        <f>_xlfn.DISPIMG("ID_591BA93452BA4CAFACB8AF0A76C0CCCC",1)</f>
        <v>=DISPIMG("ID_591BA93452BA4CAFACB8AF0A76C0CCCC",1)</v>
      </c>
      <c r="J6" s="97"/>
    </row>
    <row r="7" s="51" customFormat="1" ht="120" customHeight="1" spans="1:10">
      <c r="A7" s="92" t="s">
        <v>35</v>
      </c>
      <c r="B7" s="90" t="s">
        <v>36</v>
      </c>
      <c r="C7" s="90" t="s">
        <v>37</v>
      </c>
      <c r="D7" s="90">
        <v>1</v>
      </c>
      <c r="E7" s="90" t="s">
        <v>26</v>
      </c>
      <c r="F7" s="18"/>
      <c r="G7" s="91"/>
      <c r="H7" s="92" t="s">
        <v>38</v>
      </c>
      <c r="I7" s="96" t="str">
        <f>_xlfn.DISPIMG("ID_CC2B7BE2A417402DA289B834CC8E80B8",1)</f>
        <v>=DISPIMG("ID_CC2B7BE2A417402DA289B834CC8E80B8",1)</v>
      </c>
      <c r="J7" s="97"/>
    </row>
    <row r="8" s="51" customFormat="1" ht="120" customHeight="1" spans="1:10">
      <c r="A8" s="92" t="s">
        <v>39</v>
      </c>
      <c r="B8" s="90" t="s">
        <v>40</v>
      </c>
      <c r="C8" s="90" t="s">
        <v>41</v>
      </c>
      <c r="D8" s="90">
        <v>1</v>
      </c>
      <c r="E8" s="90" t="s">
        <v>26</v>
      </c>
      <c r="F8" s="18"/>
      <c r="G8" s="91"/>
      <c r="H8" s="92" t="s">
        <v>42</v>
      </c>
      <c r="I8" s="96"/>
      <c r="J8" s="97"/>
    </row>
    <row r="9" s="51" customFormat="1" ht="120" customHeight="1" spans="1:10">
      <c r="A9" s="92" t="s">
        <v>43</v>
      </c>
      <c r="B9" s="90" t="s">
        <v>44</v>
      </c>
      <c r="C9" s="90" t="s">
        <v>45</v>
      </c>
      <c r="D9" s="90">
        <v>4</v>
      </c>
      <c r="E9" s="90" t="s">
        <v>26</v>
      </c>
      <c r="F9" s="18"/>
      <c r="G9" s="91"/>
      <c r="H9" s="92" t="s">
        <v>46</v>
      </c>
      <c r="I9" s="96" t="str">
        <f>_xlfn.DISPIMG("ID_ABA24C0E823745B69EB433F53006A2E5",1)</f>
        <v>=DISPIMG("ID_ABA24C0E823745B69EB433F53006A2E5",1)</v>
      </c>
      <c r="J9" s="97"/>
    </row>
    <row r="10" s="51" customFormat="1" ht="185" customHeight="1" spans="1:10">
      <c r="A10" s="92" t="s">
        <v>47</v>
      </c>
      <c r="B10" s="90" t="s">
        <v>48</v>
      </c>
      <c r="C10" s="90" t="s">
        <v>49</v>
      </c>
      <c r="D10" s="90">
        <v>9</v>
      </c>
      <c r="E10" s="90" t="s">
        <v>26</v>
      </c>
      <c r="F10" s="18"/>
      <c r="G10" s="91"/>
      <c r="H10" s="92" t="s">
        <v>50</v>
      </c>
      <c r="I10" s="96" t="str">
        <f>_xlfn.DISPIMG("ID_F05CE8A50CB84ACA99A3485A3E825435",1)</f>
        <v>=DISPIMG("ID_F05CE8A50CB84ACA99A3485A3E825435",1)</v>
      </c>
      <c r="J10" s="97"/>
    </row>
    <row r="11" s="51" customFormat="1" ht="120" customHeight="1" spans="1:10">
      <c r="A11" s="92" t="s">
        <v>51</v>
      </c>
      <c r="B11" s="90" t="s">
        <v>52</v>
      </c>
      <c r="C11" s="90" t="s">
        <v>53</v>
      </c>
      <c r="D11" s="90">
        <v>24</v>
      </c>
      <c r="E11" s="90" t="s">
        <v>26</v>
      </c>
      <c r="F11" s="18"/>
      <c r="G11" s="91"/>
      <c r="H11" s="92" t="s">
        <v>54</v>
      </c>
      <c r="I11" s="96" t="str">
        <f>_xlfn.DISPIMG("ID_19E62CCB92D44E4AB48D82470EA19668",1)</f>
        <v>=DISPIMG("ID_19E62CCB92D44E4AB48D82470EA19668",1)</v>
      </c>
      <c r="J11" s="97"/>
    </row>
    <row r="12" s="51" customFormat="1" ht="120" customHeight="1" spans="1:10">
      <c r="A12" s="92" t="s">
        <v>55</v>
      </c>
      <c r="B12" s="90" t="s">
        <v>36</v>
      </c>
      <c r="C12" s="90" t="s">
        <v>37</v>
      </c>
      <c r="D12" s="90">
        <v>1</v>
      </c>
      <c r="E12" s="90" t="s">
        <v>26</v>
      </c>
      <c r="F12" s="18"/>
      <c r="G12" s="91"/>
      <c r="H12" s="92" t="s">
        <v>38</v>
      </c>
      <c r="I12" s="96" t="str">
        <f>_xlfn.DISPIMG("ID_B777AE0653AE4DF7B368C856EBC85B1A",1)</f>
        <v>=DISPIMG("ID_B777AE0653AE4DF7B368C856EBC85B1A",1)</v>
      </c>
      <c r="J12" s="97"/>
    </row>
    <row r="13" s="51" customFormat="1" ht="150" customHeight="1" spans="1:10">
      <c r="A13" s="92" t="s">
        <v>56</v>
      </c>
      <c r="B13" s="90" t="s">
        <v>57</v>
      </c>
      <c r="C13" s="90" t="s">
        <v>58</v>
      </c>
      <c r="D13" s="90">
        <v>1</v>
      </c>
      <c r="E13" s="90" t="s">
        <v>26</v>
      </c>
      <c r="F13" s="18"/>
      <c r="G13" s="91"/>
      <c r="H13" s="92" t="s">
        <v>59</v>
      </c>
      <c r="I13" s="96" t="str">
        <f>_xlfn.DISPIMG("ID_15CE08150BE840719396FB89A5C4B838",1)</f>
        <v>=DISPIMG("ID_15CE08150BE840719396FB89A5C4B838",1)</v>
      </c>
      <c r="J13" s="97"/>
    </row>
    <row r="14" s="51" customFormat="1" ht="150" customHeight="1" spans="1:10">
      <c r="A14" s="92" t="s">
        <v>60</v>
      </c>
      <c r="B14" s="90" t="s">
        <v>61</v>
      </c>
      <c r="C14" s="90" t="s">
        <v>62</v>
      </c>
      <c r="D14" s="90">
        <v>2</v>
      </c>
      <c r="E14" s="90" t="s">
        <v>26</v>
      </c>
      <c r="F14" s="18"/>
      <c r="G14" s="91"/>
      <c r="H14" s="92" t="s">
        <v>63</v>
      </c>
      <c r="I14" s="96" t="str">
        <f>_xlfn.DISPIMG("ID_0C33899806E14FE9A894FE6FF456388C",1)</f>
        <v>=DISPIMG("ID_0C33899806E14FE9A894FE6FF456388C",1)</v>
      </c>
      <c r="J14" s="97"/>
    </row>
    <row r="15" s="51" customFormat="1" ht="120" customHeight="1" spans="1:10">
      <c r="A15" s="92" t="s">
        <v>64</v>
      </c>
      <c r="B15" s="90" t="s">
        <v>65</v>
      </c>
      <c r="C15" s="90" t="s">
        <v>62</v>
      </c>
      <c r="D15" s="90">
        <v>1</v>
      </c>
      <c r="E15" s="90" t="s">
        <v>26</v>
      </c>
      <c r="F15" s="18"/>
      <c r="G15" s="91"/>
      <c r="H15" s="92" t="s">
        <v>66</v>
      </c>
      <c r="I15" s="96"/>
      <c r="J15" s="97"/>
    </row>
    <row r="16" s="51" customFormat="1" ht="38" customHeight="1" spans="1:10">
      <c r="A16" s="88" t="s">
        <v>67</v>
      </c>
      <c r="B16" s="89" t="s">
        <v>68</v>
      </c>
      <c r="C16" s="90"/>
      <c r="D16" s="90"/>
      <c r="E16" s="90"/>
      <c r="F16" s="18"/>
      <c r="G16" s="91"/>
      <c r="H16" s="92"/>
      <c r="I16" s="96"/>
      <c r="J16" s="97"/>
    </row>
    <row r="17" s="51" customFormat="1" ht="160" customHeight="1" spans="1:10">
      <c r="A17" s="92" t="s">
        <v>69</v>
      </c>
      <c r="B17" s="90" t="s">
        <v>52</v>
      </c>
      <c r="C17" s="90" t="s">
        <v>53</v>
      </c>
      <c r="D17" s="90">
        <v>16</v>
      </c>
      <c r="E17" s="90" t="s">
        <v>26</v>
      </c>
      <c r="F17" s="18"/>
      <c r="G17" s="91"/>
      <c r="H17" s="92" t="s">
        <v>70</v>
      </c>
      <c r="I17" s="96" t="str">
        <f>_xlfn.DISPIMG("ID_DA76F5F01B1F49C08B4370FD16B4DBD1",1)</f>
        <v>=DISPIMG("ID_DA76F5F01B1F49C08B4370FD16B4DBD1",1)</v>
      </c>
      <c r="J17" s="97"/>
    </row>
    <row r="18" s="51" customFormat="1" ht="160" customHeight="1" spans="1:10">
      <c r="A18" s="92" t="s">
        <v>71</v>
      </c>
      <c r="B18" s="90" t="s">
        <v>44</v>
      </c>
      <c r="C18" s="90" t="s">
        <v>45</v>
      </c>
      <c r="D18" s="90">
        <v>3</v>
      </c>
      <c r="E18" s="90" t="s">
        <v>26</v>
      </c>
      <c r="F18" s="18"/>
      <c r="G18" s="91"/>
      <c r="H18" s="92" t="s">
        <v>46</v>
      </c>
      <c r="I18" s="96" t="str">
        <f>_xlfn.DISPIMG("ID_8C51D2B144B84E6BA9BD40DB74E3788A",1)</f>
        <v>=DISPIMG("ID_8C51D2B144B84E6BA9BD40DB74E3788A",1)</v>
      </c>
      <c r="J18" s="97"/>
    </row>
    <row r="19" s="51" customFormat="1" ht="160" customHeight="1" spans="1:10">
      <c r="A19" s="92" t="s">
        <v>72</v>
      </c>
      <c r="B19" s="90" t="s">
        <v>40</v>
      </c>
      <c r="C19" s="90" t="s">
        <v>41</v>
      </c>
      <c r="D19" s="90">
        <v>1</v>
      </c>
      <c r="E19" s="90" t="s">
        <v>26</v>
      </c>
      <c r="F19" s="18"/>
      <c r="G19" s="91"/>
      <c r="H19" s="92" t="s">
        <v>42</v>
      </c>
      <c r="I19" s="96"/>
      <c r="J19" s="97"/>
    </row>
    <row r="20" s="51" customFormat="1" ht="160" customHeight="1" spans="1:10">
      <c r="A20" s="92" t="s">
        <v>73</v>
      </c>
      <c r="B20" s="90" t="s">
        <v>36</v>
      </c>
      <c r="C20" s="90" t="s">
        <v>37</v>
      </c>
      <c r="D20" s="90">
        <v>1</v>
      </c>
      <c r="E20" s="90" t="s">
        <v>26</v>
      </c>
      <c r="F20" s="18"/>
      <c r="G20" s="91"/>
      <c r="H20" s="92" t="s">
        <v>38</v>
      </c>
      <c r="I20" s="96" t="str">
        <f>_xlfn.DISPIMG("ID_84BC96DF24EE459A824289398CA10854",1)</f>
        <v>=DISPIMG("ID_84BC96DF24EE459A824289398CA10854",1)</v>
      </c>
      <c r="J20" s="97"/>
    </row>
    <row r="21" s="51" customFormat="1" ht="160" customHeight="1" spans="1:10">
      <c r="A21" s="92" t="s">
        <v>74</v>
      </c>
      <c r="B21" s="90" t="s">
        <v>61</v>
      </c>
      <c r="C21" s="90" t="s">
        <v>62</v>
      </c>
      <c r="D21" s="90">
        <v>4</v>
      </c>
      <c r="E21" s="90" t="s">
        <v>26</v>
      </c>
      <c r="F21" s="18"/>
      <c r="G21" s="91"/>
      <c r="H21" s="92" t="s">
        <v>75</v>
      </c>
      <c r="I21" s="96" t="str">
        <f>_xlfn.DISPIMG("ID_465D7032CB5F4FC4A43AA76A40BBCCF2",1)</f>
        <v>=DISPIMG("ID_465D7032CB5F4FC4A43AA76A40BBCCF2",1)</v>
      </c>
      <c r="J21" s="97"/>
    </row>
    <row r="22" s="51" customFormat="1" ht="160" customHeight="1" spans="1:10">
      <c r="A22" s="92" t="s">
        <v>76</v>
      </c>
      <c r="B22" s="90" t="s">
        <v>65</v>
      </c>
      <c r="C22" s="90" t="s">
        <v>62</v>
      </c>
      <c r="D22" s="90">
        <v>1</v>
      </c>
      <c r="E22" s="90" t="s">
        <v>26</v>
      </c>
      <c r="F22" s="18"/>
      <c r="G22" s="91"/>
      <c r="H22" s="92" t="s">
        <v>66</v>
      </c>
      <c r="I22" s="96"/>
      <c r="J22" s="97"/>
    </row>
    <row r="23" s="51" customFormat="1" ht="160" customHeight="1" spans="1:10">
      <c r="A23" s="92" t="s">
        <v>77</v>
      </c>
      <c r="B23" s="90" t="s">
        <v>57</v>
      </c>
      <c r="C23" s="90" t="s">
        <v>58</v>
      </c>
      <c r="D23" s="90">
        <v>1</v>
      </c>
      <c r="E23" s="90" t="s">
        <v>26</v>
      </c>
      <c r="F23" s="18"/>
      <c r="G23" s="91"/>
      <c r="H23" s="92" t="s">
        <v>78</v>
      </c>
      <c r="I23" s="96" t="str">
        <f>_xlfn.DISPIMG("ID_22A8ED555A7A4974B0AA3460F87127AF",1)</f>
        <v>=DISPIMG("ID_22A8ED555A7A4974B0AA3460F87127AF",1)</v>
      </c>
      <c r="J23" s="97"/>
    </row>
    <row r="24" s="51" customFormat="1" ht="180" customHeight="1" spans="1:10">
      <c r="A24" s="92" t="s">
        <v>79</v>
      </c>
      <c r="B24" s="90" t="s">
        <v>48</v>
      </c>
      <c r="C24" s="90" t="s">
        <v>49</v>
      </c>
      <c r="D24" s="90">
        <v>14</v>
      </c>
      <c r="E24" s="90" t="s">
        <v>26</v>
      </c>
      <c r="F24" s="18"/>
      <c r="G24" s="91"/>
      <c r="H24" s="92" t="s">
        <v>80</v>
      </c>
      <c r="I24" s="96" t="str">
        <f>_xlfn.DISPIMG("ID_4B1C9889E3CB4FB99DCE415AD006798F",1)</f>
        <v>=DISPIMG("ID_4B1C9889E3CB4FB99DCE415AD006798F",1)</v>
      </c>
      <c r="J24" s="97"/>
    </row>
    <row r="25" s="51" customFormat="1" ht="160" customHeight="1" spans="1:10">
      <c r="A25" s="92" t="s">
        <v>81</v>
      </c>
      <c r="B25" s="90" t="s">
        <v>24</v>
      </c>
      <c r="C25" s="90" t="s">
        <v>25</v>
      </c>
      <c r="D25" s="90">
        <v>8</v>
      </c>
      <c r="E25" s="90" t="s">
        <v>26</v>
      </c>
      <c r="F25" s="18"/>
      <c r="G25" s="91"/>
      <c r="H25" s="92" t="s">
        <v>82</v>
      </c>
      <c r="I25" s="96" t="str">
        <f>_xlfn.DISPIMG("ID_3FDD37CBC82C4F7E9279E4F0723609E2",1)</f>
        <v>=DISPIMG("ID_3FDD37CBC82C4F7E9279E4F0723609E2",1)</v>
      </c>
      <c r="J25" s="97"/>
    </row>
    <row r="26" s="51" customFormat="1" ht="160" customHeight="1" spans="1:10">
      <c r="A26" s="92" t="s">
        <v>83</v>
      </c>
      <c r="B26" s="90" t="s">
        <v>29</v>
      </c>
      <c r="C26" s="90" t="s">
        <v>30</v>
      </c>
      <c r="D26" s="90">
        <v>4</v>
      </c>
      <c r="E26" s="90" t="s">
        <v>26</v>
      </c>
      <c r="F26" s="18"/>
      <c r="G26" s="91"/>
      <c r="H26" s="92" t="s">
        <v>31</v>
      </c>
      <c r="I26" s="96" t="str">
        <f>_xlfn.DISPIMG("ID_8B04C24A0F8148E898B93A86A464F761",1)</f>
        <v>=DISPIMG("ID_8B04C24A0F8148E898B93A86A464F761",1)</v>
      </c>
      <c r="J26" s="97"/>
    </row>
    <row r="27" s="51" customFormat="1" ht="47" customHeight="1" spans="1:10">
      <c r="A27" s="93"/>
      <c r="B27" s="94" t="s">
        <v>84</v>
      </c>
      <c r="C27" s="93"/>
      <c r="D27" s="93"/>
      <c r="E27" s="93"/>
      <c r="F27" s="91"/>
      <c r="G27" s="91"/>
      <c r="H27" s="95"/>
      <c r="I27" s="98"/>
      <c r="J27" s="93"/>
    </row>
    <row r="28" ht="100" customHeight="1" spans="1:10">
      <c r="A28" s="40"/>
      <c r="B28" s="78"/>
      <c r="C28" s="40"/>
      <c r="D28" s="40"/>
      <c r="E28" s="40"/>
      <c r="F28" s="40"/>
      <c r="G28" s="40"/>
      <c r="H28" s="40"/>
      <c r="I28" s="40"/>
      <c r="J28" s="40"/>
    </row>
  </sheetData>
  <mergeCells count="2">
    <mergeCell ref="A1:J1"/>
    <mergeCell ref="A28:J28"/>
  </mergeCells>
  <pageMargins left="0.75" right="0.75" top="1" bottom="1" header="0.5" footer="0.5"/>
  <pageSetup paperSize="9" orientation="portrait"/>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91"/>
  <sheetViews>
    <sheetView zoomScale="55" zoomScaleNormal="55" workbookViewId="0">
      <pane ySplit="2" topLeftCell="A3" activePane="bottomLeft" state="frozen"/>
      <selection/>
      <selection pane="bottomLeft" activeCell="K2" sqref="K2"/>
    </sheetView>
  </sheetViews>
  <sheetFormatPr defaultColWidth="8.90909090909091" defaultRowHeight="14"/>
  <cols>
    <col min="1" max="1" width="8.90909090909091" style="69"/>
    <col min="2" max="2" width="27.8181818181818" style="69" customWidth="1"/>
    <col min="3" max="3" width="35.6818181818182" style="69" customWidth="1"/>
    <col min="4" max="5" width="8.90909090909091" style="69"/>
    <col min="6" max="6" width="21.6545454545455" style="70" customWidth="1"/>
    <col min="7" max="7" width="15.8818181818182" style="70" customWidth="1"/>
    <col min="8" max="8" width="70.9090909090909" style="71" customWidth="1"/>
    <col min="9" max="9" width="25.7" style="69" customWidth="1"/>
    <col min="10" max="10" width="16.8090909090909" style="71" customWidth="1"/>
    <col min="11" max="24" width="8.90909090909091" style="71"/>
    <col min="25" max="16377" width="34.3" style="71"/>
    <col min="16378" max="16384" width="8.90909090909091" style="71"/>
  </cols>
  <sheetData>
    <row r="1" ht="41" customHeight="1" spans="1:10">
      <c r="A1" s="8" t="s">
        <v>85</v>
      </c>
      <c r="B1" s="8"/>
      <c r="C1" s="8"/>
      <c r="D1" s="8"/>
      <c r="E1" s="8"/>
      <c r="F1" s="8"/>
      <c r="G1" s="8"/>
      <c r="H1" s="8"/>
      <c r="I1" s="8"/>
      <c r="J1" s="8"/>
    </row>
    <row r="2" s="50" customFormat="1" ht="48" customHeight="1" spans="1:10">
      <c r="A2" s="13" t="s">
        <v>1</v>
      </c>
      <c r="B2" s="13" t="s">
        <v>14</v>
      </c>
      <c r="C2" s="13" t="s">
        <v>15</v>
      </c>
      <c r="D2" s="13" t="s">
        <v>3</v>
      </c>
      <c r="E2" s="13" t="s">
        <v>4</v>
      </c>
      <c r="F2" s="72" t="s">
        <v>16</v>
      </c>
      <c r="G2" s="72" t="s">
        <v>17</v>
      </c>
      <c r="H2" s="13" t="s">
        <v>18</v>
      </c>
      <c r="I2" s="13" t="s">
        <v>19</v>
      </c>
      <c r="J2" s="13" t="s">
        <v>20</v>
      </c>
    </row>
    <row r="3" s="49" customFormat="1" ht="23" customHeight="1" spans="1:10">
      <c r="A3" s="56" t="s">
        <v>86</v>
      </c>
      <c r="B3" s="56" t="s">
        <v>87</v>
      </c>
      <c r="C3" s="15"/>
      <c r="D3" s="15"/>
      <c r="E3" s="15"/>
      <c r="F3" s="19"/>
      <c r="G3" s="19"/>
      <c r="H3" s="22"/>
      <c r="I3" s="45"/>
      <c r="J3" s="60"/>
    </row>
    <row r="4" s="49" customFormat="1" ht="135.5" spans="1:10">
      <c r="A4" s="15" t="s">
        <v>88</v>
      </c>
      <c r="B4" s="15" t="s">
        <v>89</v>
      </c>
      <c r="C4" s="15" t="s">
        <v>90</v>
      </c>
      <c r="D4" s="15">
        <v>34</v>
      </c>
      <c r="E4" s="15" t="s">
        <v>26</v>
      </c>
      <c r="F4" s="73"/>
      <c r="G4" s="19"/>
      <c r="H4" s="22" t="s">
        <v>91</v>
      </c>
      <c r="I4" s="45" t="str">
        <f>_xlfn.DISPIMG("ID_B3A6EDCA9B3340E4AD972BDB2280C761",1)</f>
        <v>=DISPIMG("ID_B3A6EDCA9B3340E4AD972BDB2280C761",1)</v>
      </c>
      <c r="J4" s="60"/>
    </row>
    <row r="5" s="68" customFormat="1" ht="252" customHeight="1" spans="1:10">
      <c r="A5" s="15" t="s">
        <v>92</v>
      </c>
      <c r="B5" s="15" t="s">
        <v>93</v>
      </c>
      <c r="C5" s="15" t="s">
        <v>94</v>
      </c>
      <c r="D5" s="15">
        <v>1</v>
      </c>
      <c r="E5" s="15" t="s">
        <v>26</v>
      </c>
      <c r="F5" s="73"/>
      <c r="G5" s="19"/>
      <c r="H5" s="74" t="s">
        <v>95</v>
      </c>
      <c r="I5" s="45" t="str">
        <f>_xlfn.DISPIMG("ID_E58BA7920C9B4C4A87DBC414BE364FA4",1)</f>
        <v>=DISPIMG("ID_E58BA7920C9B4C4A87DBC414BE364FA4",1)</v>
      </c>
      <c r="J5" s="75"/>
    </row>
    <row r="6" s="49" customFormat="1" ht="23" customHeight="1" spans="1:10">
      <c r="A6" s="56" t="s">
        <v>96</v>
      </c>
      <c r="B6" s="56" t="s">
        <v>97</v>
      </c>
      <c r="C6" s="15"/>
      <c r="D6" s="15"/>
      <c r="E6" s="15"/>
      <c r="F6" s="73"/>
      <c r="G6" s="19"/>
      <c r="H6" s="22"/>
      <c r="I6" s="45"/>
      <c r="J6" s="60"/>
    </row>
    <row r="7" s="49" customFormat="1" ht="132" customHeight="1" spans="1:10">
      <c r="A7" s="15" t="s">
        <v>98</v>
      </c>
      <c r="B7" s="15" t="s">
        <v>89</v>
      </c>
      <c r="C7" s="15" t="s">
        <v>90</v>
      </c>
      <c r="D7" s="15">
        <v>39</v>
      </c>
      <c r="E7" s="15" t="s">
        <v>26</v>
      </c>
      <c r="F7" s="73"/>
      <c r="G7" s="19"/>
      <c r="H7" s="22" t="s">
        <v>99</v>
      </c>
      <c r="I7" s="45" t="str">
        <f>_xlfn.DISPIMG("ID_DB48998454D14FA99E7F9DC515ACC3B3",1)</f>
        <v>=DISPIMG("ID_DB48998454D14FA99E7F9DC515ACC3B3",1)</v>
      </c>
      <c r="J7" s="60"/>
    </row>
    <row r="8" s="68" customFormat="1" ht="260" customHeight="1" spans="1:10">
      <c r="A8" s="15" t="s">
        <v>100</v>
      </c>
      <c r="B8" s="15" t="s">
        <v>93</v>
      </c>
      <c r="C8" s="15" t="s">
        <v>101</v>
      </c>
      <c r="D8" s="15">
        <v>1</v>
      </c>
      <c r="E8" s="15" t="s">
        <v>26</v>
      </c>
      <c r="F8" s="73"/>
      <c r="G8" s="19"/>
      <c r="H8" s="74" t="s">
        <v>95</v>
      </c>
      <c r="I8" s="45" t="str">
        <f>_xlfn.DISPIMG("ID_E58BA7920C9B4C4A87DBC414BE364FA4",1)</f>
        <v>=DISPIMG("ID_E58BA7920C9B4C4A87DBC414BE364FA4",1)</v>
      </c>
      <c r="J8" s="75"/>
    </row>
    <row r="9" s="49" customFormat="1" ht="23" customHeight="1" spans="1:10">
      <c r="A9" s="56" t="s">
        <v>102</v>
      </c>
      <c r="B9" s="56" t="s">
        <v>103</v>
      </c>
      <c r="C9" s="15"/>
      <c r="D9" s="15"/>
      <c r="E9" s="15"/>
      <c r="F9" s="73"/>
      <c r="G9" s="19"/>
      <c r="H9" s="22"/>
      <c r="I9" s="45"/>
      <c r="J9" s="60"/>
    </row>
    <row r="10" s="49" customFormat="1" ht="120" customHeight="1" spans="1:10">
      <c r="A10" s="15" t="s">
        <v>104</v>
      </c>
      <c r="B10" s="15" t="s">
        <v>44</v>
      </c>
      <c r="C10" s="15" t="s">
        <v>45</v>
      </c>
      <c r="D10" s="15">
        <v>2</v>
      </c>
      <c r="E10" s="15" t="s">
        <v>26</v>
      </c>
      <c r="F10" s="73"/>
      <c r="G10" s="19"/>
      <c r="H10" s="22" t="s">
        <v>46</v>
      </c>
      <c r="I10" s="45" t="str">
        <f>_xlfn.DISPIMG("ID_46C4E527899941E9B2BDCBCC591D4A06",1)</f>
        <v>=DISPIMG("ID_46C4E527899941E9B2BDCBCC591D4A06",1)</v>
      </c>
      <c r="J10" s="60"/>
    </row>
    <row r="11" s="49" customFormat="1" ht="139.55" spans="1:10">
      <c r="A11" s="15" t="s">
        <v>105</v>
      </c>
      <c r="B11" s="15" t="s">
        <v>106</v>
      </c>
      <c r="C11" s="15" t="s">
        <v>107</v>
      </c>
      <c r="D11" s="15">
        <v>1</v>
      </c>
      <c r="E11" s="15" t="s">
        <v>26</v>
      </c>
      <c r="F11" s="73"/>
      <c r="G11" s="19"/>
      <c r="H11" s="22" t="s">
        <v>108</v>
      </c>
      <c r="I11" s="45" t="str">
        <f>_xlfn.DISPIMG("ID_146B9D69E46F45909BE9E452E442D764",1)</f>
        <v>=DISPIMG("ID_146B9D69E46F45909BE9E452E442D764",1)</v>
      </c>
      <c r="J11" s="60"/>
    </row>
    <row r="12" s="49" customFormat="1" ht="139.55" spans="1:10">
      <c r="A12" s="15" t="s">
        <v>109</v>
      </c>
      <c r="B12" s="15" t="s">
        <v>110</v>
      </c>
      <c r="C12" s="15" t="s">
        <v>111</v>
      </c>
      <c r="D12" s="15">
        <v>1</v>
      </c>
      <c r="E12" s="15" t="s">
        <v>26</v>
      </c>
      <c r="F12" s="73"/>
      <c r="G12" s="19"/>
      <c r="H12" s="22" t="s">
        <v>112</v>
      </c>
      <c r="I12" s="45" t="str">
        <f>_xlfn.DISPIMG("ID_6878A55276524AC2A11DFA04C0F0B494",1)</f>
        <v>=DISPIMG("ID_6878A55276524AC2A11DFA04C0F0B494",1)</v>
      </c>
      <c r="J12" s="60"/>
    </row>
    <row r="13" s="50" customFormat="1" ht="136" customHeight="1" spans="1:10">
      <c r="A13" s="16">
        <v>0</v>
      </c>
      <c r="B13" s="16" t="s">
        <v>113</v>
      </c>
      <c r="C13" s="16"/>
      <c r="D13" s="16">
        <v>1</v>
      </c>
      <c r="E13" s="16" t="s">
        <v>26</v>
      </c>
      <c r="F13" s="73"/>
      <c r="G13" s="32"/>
      <c r="H13" s="33" t="s">
        <v>114</v>
      </c>
      <c r="I13" s="76"/>
      <c r="J13" s="61"/>
    </row>
    <row r="14" s="49" customFormat="1" ht="136" customHeight="1" spans="1:10">
      <c r="A14" s="15" t="s">
        <v>115</v>
      </c>
      <c r="B14" s="15" t="s">
        <v>116</v>
      </c>
      <c r="C14" s="15" t="s">
        <v>117</v>
      </c>
      <c r="D14" s="15">
        <v>1</v>
      </c>
      <c r="E14" s="15" t="s">
        <v>26</v>
      </c>
      <c r="F14" s="73"/>
      <c r="G14" s="19"/>
      <c r="H14" s="22" t="s">
        <v>118</v>
      </c>
      <c r="I14" s="45" t="str">
        <f>_xlfn.DISPIMG("ID_F25D185A9DD749FFA2CB4F3A0D93E183",1)</f>
        <v>=DISPIMG("ID_F25D185A9DD749FFA2CB4F3A0D93E183",1)</v>
      </c>
      <c r="J14" s="60"/>
    </row>
    <row r="15" s="49" customFormat="1" ht="132" customHeight="1" spans="1:10">
      <c r="A15" s="15" t="s">
        <v>119</v>
      </c>
      <c r="B15" s="15" t="s">
        <v>120</v>
      </c>
      <c r="C15" s="15" t="s">
        <v>121</v>
      </c>
      <c r="D15" s="15">
        <v>1</v>
      </c>
      <c r="E15" s="15" t="s">
        <v>26</v>
      </c>
      <c r="F15" s="73"/>
      <c r="G15" s="19"/>
      <c r="H15" s="22" t="s">
        <v>122</v>
      </c>
      <c r="I15" s="45" t="str">
        <f>_xlfn.DISPIMG("ID_C743E59E591842FD82BA1A9FD62890F5",1)</f>
        <v>=DISPIMG("ID_C743E59E591842FD82BA1A9FD62890F5",1)</v>
      </c>
      <c r="J15" s="60"/>
    </row>
    <row r="16" s="49" customFormat="1" ht="205" customHeight="1" spans="1:10">
      <c r="A16" s="15" t="s">
        <v>123</v>
      </c>
      <c r="B16" s="15" t="s">
        <v>124</v>
      </c>
      <c r="C16" s="15" t="s">
        <v>62</v>
      </c>
      <c r="D16" s="15">
        <v>1</v>
      </c>
      <c r="E16" s="15" t="s">
        <v>26</v>
      </c>
      <c r="F16" s="73"/>
      <c r="G16" s="19"/>
      <c r="H16" s="22" t="s">
        <v>125</v>
      </c>
      <c r="I16" s="45" t="str">
        <f>_xlfn.DISPIMG("ID_E90FB7040CC440189A91DAD99086EB1A",1)</f>
        <v>=DISPIMG("ID_E90FB7040CC440189A91DAD99086EB1A",1)</v>
      </c>
      <c r="J16" s="60"/>
    </row>
    <row r="17" s="49" customFormat="1" ht="135.5" spans="1:10">
      <c r="A17" s="15" t="s">
        <v>126</v>
      </c>
      <c r="B17" s="15" t="s">
        <v>127</v>
      </c>
      <c r="C17" s="15" t="s">
        <v>128</v>
      </c>
      <c r="D17" s="15">
        <v>2</v>
      </c>
      <c r="E17" s="15" t="s">
        <v>26</v>
      </c>
      <c r="F17" s="73"/>
      <c r="G17" s="19"/>
      <c r="H17" s="22" t="s">
        <v>129</v>
      </c>
      <c r="I17" s="45" t="str">
        <f>_xlfn.DISPIMG("ID_3B5018BE2EE946D8AB9A7CC1EC1BB651",1)</f>
        <v>=DISPIMG("ID_3B5018BE2EE946D8AB9A7CC1EC1BB651",1)</v>
      </c>
      <c r="J17" s="60"/>
    </row>
    <row r="18" s="49" customFormat="1" ht="230" customHeight="1" spans="1:10">
      <c r="A18" s="15" t="s">
        <v>130</v>
      </c>
      <c r="B18" s="15" t="s">
        <v>131</v>
      </c>
      <c r="C18" s="15" t="s">
        <v>132</v>
      </c>
      <c r="D18" s="15">
        <v>3</v>
      </c>
      <c r="E18" s="15" t="s">
        <v>26</v>
      </c>
      <c r="F18" s="73"/>
      <c r="G18" s="19"/>
      <c r="H18" s="22" t="s">
        <v>133</v>
      </c>
      <c r="I18" s="45" t="str">
        <f>_xlfn.DISPIMG("ID_F7641604C29B4C36882C35CDBE620258",1)</f>
        <v>=DISPIMG("ID_F7641604C29B4C36882C35CDBE620258",1)</v>
      </c>
      <c r="J18" s="60"/>
    </row>
    <row r="19" s="49" customFormat="1" ht="45" customHeight="1" spans="1:10">
      <c r="A19" s="15">
        <v>0</v>
      </c>
      <c r="B19" s="15" t="s">
        <v>134</v>
      </c>
      <c r="C19" s="15"/>
      <c r="D19" s="15">
        <v>3</v>
      </c>
      <c r="E19" s="15" t="s">
        <v>26</v>
      </c>
      <c r="F19" s="73"/>
      <c r="G19" s="19"/>
      <c r="H19" s="22" t="s">
        <v>135</v>
      </c>
      <c r="I19" s="45"/>
      <c r="J19" s="60"/>
    </row>
    <row r="20" s="49" customFormat="1" ht="245" spans="1:10">
      <c r="A20" s="15" t="s">
        <v>136</v>
      </c>
      <c r="B20" s="15" t="s">
        <v>137</v>
      </c>
      <c r="C20" s="15" t="s">
        <v>138</v>
      </c>
      <c r="D20" s="15">
        <v>1</v>
      </c>
      <c r="E20" s="15" t="s">
        <v>26</v>
      </c>
      <c r="F20" s="73"/>
      <c r="G20" s="19"/>
      <c r="H20" s="22" t="s">
        <v>139</v>
      </c>
      <c r="I20" s="45" t="str">
        <f>_xlfn.DISPIMG("ID_1B5F2CD5AF0F48E7BC5385DDCA8F800A",1)</f>
        <v>=DISPIMG("ID_1B5F2CD5AF0F48E7BC5385DDCA8F800A",1)</v>
      </c>
      <c r="J20" s="60"/>
    </row>
    <row r="21" s="49" customFormat="1" ht="37" customHeight="1" spans="1:10">
      <c r="A21" s="15">
        <v>0</v>
      </c>
      <c r="B21" s="15" t="s">
        <v>134</v>
      </c>
      <c r="C21" s="15"/>
      <c r="D21" s="15">
        <v>2</v>
      </c>
      <c r="E21" s="15" t="s">
        <v>26</v>
      </c>
      <c r="F21" s="73"/>
      <c r="G21" s="19"/>
      <c r="H21" s="22" t="s">
        <v>135</v>
      </c>
      <c r="I21" s="45"/>
      <c r="J21" s="60"/>
    </row>
    <row r="22" s="49" customFormat="1" ht="139.55" spans="1:10">
      <c r="A22" s="15" t="s">
        <v>140</v>
      </c>
      <c r="B22" s="15" t="s">
        <v>141</v>
      </c>
      <c r="C22" s="15" t="s">
        <v>142</v>
      </c>
      <c r="D22" s="15">
        <v>1</v>
      </c>
      <c r="E22" s="15" t="s">
        <v>26</v>
      </c>
      <c r="F22" s="73"/>
      <c r="G22" s="19"/>
      <c r="H22" s="22" t="s">
        <v>143</v>
      </c>
      <c r="I22" s="45" t="str">
        <f>_xlfn.DISPIMG("ID_0200895A873E437D808E137C081214DE",1)</f>
        <v>=DISPIMG("ID_0200895A873E437D808E137C081214DE",1)</v>
      </c>
      <c r="J22" s="60"/>
    </row>
    <row r="23" s="49" customFormat="1" ht="139.55" spans="1:10">
      <c r="A23" s="15" t="s">
        <v>144</v>
      </c>
      <c r="B23" s="15" t="s">
        <v>145</v>
      </c>
      <c r="C23" s="15" t="s">
        <v>146</v>
      </c>
      <c r="D23" s="15">
        <v>2</v>
      </c>
      <c r="E23" s="15" t="s">
        <v>26</v>
      </c>
      <c r="F23" s="73"/>
      <c r="G23" s="19"/>
      <c r="H23" s="22" t="s">
        <v>147</v>
      </c>
      <c r="I23" s="45" t="str">
        <f>_xlfn.DISPIMG("ID_C4941A93259C48C48E7EF07A17F9E51E",1)</f>
        <v>=DISPIMG("ID_C4941A93259C48C48E7EF07A17F9E51E",1)</v>
      </c>
      <c r="J23" s="60"/>
    </row>
    <row r="24" s="49" customFormat="1" ht="27" customHeight="1" spans="1:10">
      <c r="A24" s="15" t="s">
        <v>148</v>
      </c>
      <c r="B24" s="15" t="s">
        <v>149</v>
      </c>
      <c r="C24" s="15" t="s">
        <v>150</v>
      </c>
      <c r="D24" s="15">
        <v>3.9</v>
      </c>
      <c r="E24" s="15" t="s">
        <v>151</v>
      </c>
      <c r="F24" s="73"/>
      <c r="G24" s="19"/>
      <c r="H24" s="22" t="s">
        <v>152</v>
      </c>
      <c r="I24" s="45"/>
      <c r="J24" s="60"/>
    </row>
    <row r="25" s="49" customFormat="1" ht="27" customHeight="1" spans="1:10">
      <c r="A25" s="15" t="s">
        <v>153</v>
      </c>
      <c r="B25" s="15" t="s">
        <v>149</v>
      </c>
      <c r="C25" s="15" t="s">
        <v>154</v>
      </c>
      <c r="D25" s="15">
        <v>1.2</v>
      </c>
      <c r="E25" s="15" t="s">
        <v>151</v>
      </c>
      <c r="F25" s="73"/>
      <c r="G25" s="19"/>
      <c r="H25" s="22" t="s">
        <v>152</v>
      </c>
      <c r="I25" s="45"/>
      <c r="J25" s="60"/>
    </row>
    <row r="26" s="49" customFormat="1" ht="23" customHeight="1" spans="1:10">
      <c r="A26" s="56" t="s">
        <v>155</v>
      </c>
      <c r="B26" s="56" t="s">
        <v>156</v>
      </c>
      <c r="C26" s="15"/>
      <c r="D26" s="15"/>
      <c r="E26" s="15"/>
      <c r="F26" s="73"/>
      <c r="G26" s="19"/>
      <c r="H26" s="22"/>
      <c r="I26" s="45"/>
      <c r="J26" s="60"/>
    </row>
    <row r="27" s="49" customFormat="1" ht="139.55" spans="1:10">
      <c r="A27" s="15" t="s">
        <v>157</v>
      </c>
      <c r="B27" s="15" t="s">
        <v>106</v>
      </c>
      <c r="C27" s="15" t="s">
        <v>107</v>
      </c>
      <c r="D27" s="15">
        <v>1</v>
      </c>
      <c r="E27" s="15" t="s">
        <v>26</v>
      </c>
      <c r="F27" s="73"/>
      <c r="G27" s="19"/>
      <c r="H27" s="22" t="s">
        <v>108</v>
      </c>
      <c r="I27" s="45" t="str">
        <f>_xlfn.DISPIMG("ID_7B2C0A88507242C4A95BBD57DE7FE7D6",1)</f>
        <v>=DISPIMG("ID_7B2C0A88507242C4A95BBD57DE7FE7D6",1)</v>
      </c>
      <c r="J27" s="60"/>
    </row>
    <row r="28" s="49" customFormat="1" ht="139.55" spans="1:10">
      <c r="A28" s="15" t="s">
        <v>158</v>
      </c>
      <c r="B28" s="15" t="s">
        <v>110</v>
      </c>
      <c r="C28" s="15" t="s">
        <v>111</v>
      </c>
      <c r="D28" s="15">
        <v>1</v>
      </c>
      <c r="E28" s="15" t="s">
        <v>26</v>
      </c>
      <c r="F28" s="73"/>
      <c r="G28" s="19"/>
      <c r="H28" s="22" t="s">
        <v>159</v>
      </c>
      <c r="I28" s="45" t="str">
        <f>_xlfn.DISPIMG("ID_80B622CFF3B14B34B10941F08CDEE8FA",1)</f>
        <v>=DISPIMG("ID_80B622CFF3B14B34B10941F08CDEE8FA",1)</v>
      </c>
      <c r="J28" s="60"/>
    </row>
    <row r="29" s="49" customFormat="1" ht="158" customHeight="1" spans="1:10">
      <c r="A29" s="15">
        <v>0</v>
      </c>
      <c r="B29" s="15" t="s">
        <v>160</v>
      </c>
      <c r="C29" s="15"/>
      <c r="D29" s="15">
        <v>1</v>
      </c>
      <c r="E29" s="15" t="s">
        <v>26</v>
      </c>
      <c r="F29" s="73"/>
      <c r="G29" s="19"/>
      <c r="H29" s="22" t="s">
        <v>161</v>
      </c>
      <c r="I29" s="45"/>
      <c r="J29" s="60"/>
    </row>
    <row r="30" s="49" customFormat="1" ht="161" customHeight="1" spans="1:10">
      <c r="A30" s="15" t="s">
        <v>162</v>
      </c>
      <c r="B30" s="15" t="s">
        <v>163</v>
      </c>
      <c r="C30" s="15" t="s">
        <v>164</v>
      </c>
      <c r="D30" s="15">
        <v>1</v>
      </c>
      <c r="E30" s="15" t="s">
        <v>26</v>
      </c>
      <c r="F30" s="73"/>
      <c r="G30" s="19"/>
      <c r="H30" s="22" t="s">
        <v>165</v>
      </c>
      <c r="I30" s="45" t="str">
        <f>_xlfn.DISPIMG("ID_41836EC87CF8484D84D29448FBD9A5A7",1)</f>
        <v>=DISPIMG("ID_41836EC87CF8484D84D29448FBD9A5A7",1)</v>
      </c>
      <c r="J30" s="60"/>
    </row>
    <row r="31" s="49" customFormat="1" ht="104" customHeight="1" spans="1:10">
      <c r="A31" s="15" t="s">
        <v>166</v>
      </c>
      <c r="B31" s="15" t="s">
        <v>167</v>
      </c>
      <c r="C31" s="15" t="s">
        <v>168</v>
      </c>
      <c r="D31" s="15">
        <v>2</v>
      </c>
      <c r="E31" s="15" t="s">
        <v>26</v>
      </c>
      <c r="F31" s="73"/>
      <c r="G31" s="19"/>
      <c r="H31" s="22" t="s">
        <v>169</v>
      </c>
      <c r="I31" s="45" t="str">
        <f>_xlfn.DISPIMG("ID_9D0736D42DE94364864D167249A7CAB2",1)</f>
        <v>=DISPIMG("ID_9D0736D42DE94364864D167249A7CAB2",1)</v>
      </c>
      <c r="J31" s="60"/>
    </row>
    <row r="32" s="49" customFormat="1" ht="111" customHeight="1" spans="1:10">
      <c r="A32" s="15" t="s">
        <v>170</v>
      </c>
      <c r="B32" s="15" t="s">
        <v>127</v>
      </c>
      <c r="C32" s="15" t="s">
        <v>128</v>
      </c>
      <c r="D32" s="15">
        <v>2</v>
      </c>
      <c r="E32" s="15" t="s">
        <v>26</v>
      </c>
      <c r="F32" s="73"/>
      <c r="G32" s="19"/>
      <c r="H32" s="22" t="s">
        <v>171</v>
      </c>
      <c r="I32" s="45" t="str">
        <f>_xlfn.DISPIMG("ID_52B546C11BCA4FE387D131CF3D668273",1)</f>
        <v>=DISPIMG("ID_52B546C11BCA4FE387D131CF3D668273",1)</v>
      </c>
      <c r="J32" s="60"/>
    </row>
    <row r="33" s="49" customFormat="1" ht="165" customHeight="1" spans="1:10">
      <c r="A33" s="15" t="s">
        <v>172</v>
      </c>
      <c r="B33" s="15" t="s">
        <v>173</v>
      </c>
      <c r="C33" s="15" t="s">
        <v>174</v>
      </c>
      <c r="D33" s="15">
        <v>1</v>
      </c>
      <c r="E33" s="15" t="s">
        <v>26</v>
      </c>
      <c r="F33" s="73"/>
      <c r="G33" s="19"/>
      <c r="H33" s="22" t="s">
        <v>175</v>
      </c>
      <c r="I33" s="45" t="str">
        <f>_xlfn.DISPIMG("ID_440FBF5AF50C4AEAA82B42D4B6F72D0D",1)</f>
        <v>=DISPIMG("ID_440FBF5AF50C4AEAA82B42D4B6F72D0D",1)</v>
      </c>
      <c r="J33" s="60"/>
    </row>
    <row r="34" s="49" customFormat="1" ht="155" customHeight="1" spans="1:10">
      <c r="A34" s="15" t="s">
        <v>176</v>
      </c>
      <c r="B34" s="15" t="s">
        <v>177</v>
      </c>
      <c r="C34" s="15" t="s">
        <v>178</v>
      </c>
      <c r="D34" s="15">
        <v>1</v>
      </c>
      <c r="E34" s="15" t="s">
        <v>26</v>
      </c>
      <c r="F34" s="73"/>
      <c r="G34" s="19"/>
      <c r="H34" s="22" t="s">
        <v>179</v>
      </c>
      <c r="I34" s="45" t="str">
        <f>_xlfn.DISPIMG("ID_AE571CEB480C44C097C4B683843B65CA",1)</f>
        <v>=DISPIMG("ID_AE571CEB480C44C097C4B683843B65CA",1)</v>
      </c>
      <c r="J34" s="60"/>
    </row>
    <row r="35" s="49" customFormat="1" ht="239" customHeight="1" spans="1:10">
      <c r="A35" s="15" t="s">
        <v>180</v>
      </c>
      <c r="B35" s="15" t="s">
        <v>137</v>
      </c>
      <c r="C35" s="15" t="s">
        <v>138</v>
      </c>
      <c r="D35" s="15">
        <v>2</v>
      </c>
      <c r="E35" s="15" t="s">
        <v>26</v>
      </c>
      <c r="F35" s="73"/>
      <c r="G35" s="19"/>
      <c r="H35" s="22" t="s">
        <v>181</v>
      </c>
      <c r="I35" s="45" t="str">
        <f>_xlfn.DISPIMG("ID_1F4971FAEF3D4B9EB82B753447E0E51D",1)</f>
        <v>=DISPIMG("ID_1F4971FAEF3D4B9EB82B753447E0E51D",1)</v>
      </c>
      <c r="J35" s="60"/>
    </row>
    <row r="36" s="49" customFormat="1" ht="40" customHeight="1" spans="1:10">
      <c r="A36" s="15">
        <v>0</v>
      </c>
      <c r="B36" s="15" t="s">
        <v>134</v>
      </c>
      <c r="C36" s="15"/>
      <c r="D36" s="15">
        <v>4</v>
      </c>
      <c r="E36" s="15" t="s">
        <v>26</v>
      </c>
      <c r="F36" s="73"/>
      <c r="G36" s="19"/>
      <c r="H36" s="22" t="s">
        <v>135</v>
      </c>
      <c r="I36" s="45"/>
      <c r="J36" s="60"/>
    </row>
    <row r="37" s="49" customFormat="1" ht="175" customHeight="1" spans="1:10">
      <c r="A37" s="15" t="s">
        <v>182</v>
      </c>
      <c r="B37" s="15" t="s">
        <v>127</v>
      </c>
      <c r="C37" s="15" t="s">
        <v>138</v>
      </c>
      <c r="D37" s="15">
        <v>2</v>
      </c>
      <c r="E37" s="15" t="s">
        <v>26</v>
      </c>
      <c r="F37" s="73"/>
      <c r="G37" s="19"/>
      <c r="H37" s="22" t="s">
        <v>183</v>
      </c>
      <c r="I37" s="45" t="str">
        <f>_xlfn.DISPIMG("ID_B78C4AA05456419FABF2ABBD1758C691",1)</f>
        <v>=DISPIMG("ID_B78C4AA05456419FABF2ABBD1758C691",1)</v>
      </c>
      <c r="J37" s="60"/>
    </row>
    <row r="38" s="49" customFormat="1" ht="219" customHeight="1" spans="1:10">
      <c r="A38" s="15" t="s">
        <v>184</v>
      </c>
      <c r="B38" s="15" t="s">
        <v>131</v>
      </c>
      <c r="C38" s="15" t="s">
        <v>132</v>
      </c>
      <c r="D38" s="15">
        <v>3</v>
      </c>
      <c r="E38" s="15" t="s">
        <v>26</v>
      </c>
      <c r="F38" s="73"/>
      <c r="G38" s="19"/>
      <c r="H38" s="22" t="s">
        <v>185</v>
      </c>
      <c r="I38" s="45" t="str">
        <f>_xlfn.DISPIMG("ID_B25B2AB77D5A4AA3809068EE72861801",1)</f>
        <v>=DISPIMG("ID_B25B2AB77D5A4AA3809068EE72861801",1)</v>
      </c>
      <c r="J38" s="60"/>
    </row>
    <row r="39" s="49" customFormat="1" ht="43" customHeight="1" spans="1:10">
      <c r="A39" s="15">
        <v>0</v>
      </c>
      <c r="B39" s="15" t="s">
        <v>134</v>
      </c>
      <c r="C39" s="15"/>
      <c r="D39" s="15">
        <v>3</v>
      </c>
      <c r="E39" s="15" t="s">
        <v>26</v>
      </c>
      <c r="F39" s="73"/>
      <c r="G39" s="19"/>
      <c r="H39" s="22" t="s">
        <v>135</v>
      </c>
      <c r="I39" s="45"/>
      <c r="J39" s="60"/>
    </row>
    <row r="40" s="49" customFormat="1" ht="139.55" spans="1:10">
      <c r="A40" s="15" t="s">
        <v>186</v>
      </c>
      <c r="B40" s="15" t="s">
        <v>141</v>
      </c>
      <c r="C40" s="15" t="s">
        <v>187</v>
      </c>
      <c r="D40" s="15">
        <v>1</v>
      </c>
      <c r="E40" s="15" t="s">
        <v>26</v>
      </c>
      <c r="F40" s="73"/>
      <c r="G40" s="19"/>
      <c r="H40" s="22" t="s">
        <v>143</v>
      </c>
      <c r="I40" s="45" t="str">
        <f>_xlfn.DISPIMG("ID_75A62C142E11495CB80719132B7C7165",1)</f>
        <v>=DISPIMG("ID_75A62C142E11495CB80719132B7C7165",1)</v>
      </c>
      <c r="J40" s="60"/>
    </row>
    <row r="41" s="49" customFormat="1" ht="116" customHeight="1" spans="1:10">
      <c r="A41" s="15" t="s">
        <v>188</v>
      </c>
      <c r="B41" s="15" t="s">
        <v>145</v>
      </c>
      <c r="C41" s="15" t="s">
        <v>146</v>
      </c>
      <c r="D41" s="15">
        <v>2</v>
      </c>
      <c r="E41" s="15" t="s">
        <v>26</v>
      </c>
      <c r="F41" s="73"/>
      <c r="G41" s="19"/>
      <c r="H41" s="22" t="s">
        <v>147</v>
      </c>
      <c r="I41" s="45" t="str">
        <f>_xlfn.DISPIMG("ID_715072C76E5C4EBE978051C049B4D90A",1)</f>
        <v>=DISPIMG("ID_715072C76E5C4EBE978051C049B4D90A",1)</v>
      </c>
      <c r="J41" s="60"/>
    </row>
    <row r="42" s="49" customFormat="1" ht="139.55" spans="1:10">
      <c r="A42" s="15" t="s">
        <v>189</v>
      </c>
      <c r="B42" s="15" t="s">
        <v>44</v>
      </c>
      <c r="C42" s="15" t="s">
        <v>45</v>
      </c>
      <c r="D42" s="15">
        <v>1</v>
      </c>
      <c r="E42" s="15" t="s">
        <v>26</v>
      </c>
      <c r="F42" s="73"/>
      <c r="G42" s="19"/>
      <c r="H42" s="22" t="s">
        <v>46</v>
      </c>
      <c r="I42" s="45" t="str">
        <f>_xlfn.DISPIMG("ID_AAA1986CF8344F07AC81B8D8C9FFA079",1)</f>
        <v>=DISPIMG("ID_AAA1986CF8344F07AC81B8D8C9FFA079",1)</v>
      </c>
      <c r="J42" s="60"/>
    </row>
    <row r="43" s="49" customFormat="1" ht="139.55" spans="1:10">
      <c r="A43" s="15" t="s">
        <v>190</v>
      </c>
      <c r="B43" s="15" t="s">
        <v>89</v>
      </c>
      <c r="C43" s="15" t="s">
        <v>191</v>
      </c>
      <c r="D43" s="15">
        <v>3</v>
      </c>
      <c r="E43" s="15" t="s">
        <v>26</v>
      </c>
      <c r="F43" s="73"/>
      <c r="G43" s="19"/>
      <c r="H43" s="22" t="s">
        <v>192</v>
      </c>
      <c r="I43" s="45" t="str">
        <f>_xlfn.DISPIMG("ID_5577BFAC8B4E4B4B8C0B4EE5D06A3CC0",1)</f>
        <v>=DISPIMG("ID_5577BFAC8B4E4B4B8C0B4EE5D06A3CC0",1)</v>
      </c>
      <c r="J43" s="60"/>
    </row>
    <row r="44" s="49" customFormat="1" ht="17.5" spans="1:10">
      <c r="A44" s="15" t="s">
        <v>193</v>
      </c>
      <c r="B44" s="15" t="s">
        <v>149</v>
      </c>
      <c r="C44" s="15" t="s">
        <v>150</v>
      </c>
      <c r="D44" s="15">
        <v>3.9</v>
      </c>
      <c r="E44" s="15" t="s">
        <v>151</v>
      </c>
      <c r="F44" s="73"/>
      <c r="G44" s="19"/>
      <c r="H44" s="22" t="s">
        <v>152</v>
      </c>
      <c r="I44" s="45"/>
      <c r="J44" s="60"/>
    </row>
    <row r="45" s="49" customFormat="1" ht="17.5" spans="1:10">
      <c r="A45" s="15" t="s">
        <v>194</v>
      </c>
      <c r="B45" s="15" t="s">
        <v>149</v>
      </c>
      <c r="C45" s="15" t="s">
        <v>154</v>
      </c>
      <c r="D45" s="15">
        <v>1.2</v>
      </c>
      <c r="E45" s="15" t="s">
        <v>151</v>
      </c>
      <c r="F45" s="73"/>
      <c r="G45" s="19"/>
      <c r="H45" s="22" t="s">
        <v>152</v>
      </c>
      <c r="I45" s="45"/>
      <c r="J45" s="60"/>
    </row>
    <row r="46" s="49" customFormat="1" ht="23" customHeight="1" spans="1:10">
      <c r="A46" s="56" t="s">
        <v>195</v>
      </c>
      <c r="B46" s="56" t="s">
        <v>196</v>
      </c>
      <c r="C46" s="15"/>
      <c r="D46" s="15"/>
      <c r="E46" s="15"/>
      <c r="F46" s="73"/>
      <c r="G46" s="19"/>
      <c r="H46" s="22"/>
      <c r="I46" s="45"/>
      <c r="J46" s="60"/>
    </row>
    <row r="47" s="49" customFormat="1" ht="113" customHeight="1" spans="1:10">
      <c r="A47" s="15" t="s">
        <v>197</v>
      </c>
      <c r="B47" s="15" t="s">
        <v>44</v>
      </c>
      <c r="C47" s="15" t="s">
        <v>45</v>
      </c>
      <c r="D47" s="15">
        <v>2</v>
      </c>
      <c r="E47" s="15" t="s">
        <v>26</v>
      </c>
      <c r="F47" s="73"/>
      <c r="G47" s="19"/>
      <c r="H47" s="22" t="s">
        <v>46</v>
      </c>
      <c r="I47" s="45" t="str">
        <f>_xlfn.DISPIMG("ID_1F3741D5EDFC44FD93952F33BD687FDC",1)</f>
        <v>=DISPIMG("ID_1F3741D5EDFC44FD93952F33BD687FDC",1)</v>
      </c>
      <c r="J47" s="60"/>
    </row>
    <row r="48" s="49" customFormat="1" ht="113" customHeight="1" spans="1:10">
      <c r="A48" s="15" t="s">
        <v>198</v>
      </c>
      <c r="B48" s="15" t="s">
        <v>106</v>
      </c>
      <c r="C48" s="15" t="s">
        <v>107</v>
      </c>
      <c r="D48" s="15">
        <v>1</v>
      </c>
      <c r="E48" s="15" t="s">
        <v>26</v>
      </c>
      <c r="F48" s="73"/>
      <c r="G48" s="19"/>
      <c r="H48" s="22" t="s">
        <v>108</v>
      </c>
      <c r="I48" s="45" t="str">
        <f>_xlfn.DISPIMG("ID_9E247BFE84134AC1BD4F0B05425BBA87",1)</f>
        <v>=DISPIMG("ID_9E247BFE84134AC1BD4F0B05425BBA87",1)</v>
      </c>
      <c r="J48" s="60"/>
    </row>
    <row r="49" s="49" customFormat="1" ht="139.55" spans="1:10">
      <c r="A49" s="15" t="s">
        <v>199</v>
      </c>
      <c r="B49" s="15" t="s">
        <v>110</v>
      </c>
      <c r="C49" s="15" t="s">
        <v>111</v>
      </c>
      <c r="D49" s="15">
        <v>1</v>
      </c>
      <c r="E49" s="15" t="s">
        <v>26</v>
      </c>
      <c r="F49" s="73"/>
      <c r="G49" s="19"/>
      <c r="H49" s="22" t="s">
        <v>112</v>
      </c>
      <c r="I49" s="45" t="str">
        <f>_xlfn.DISPIMG("ID_F3125BF9974B490EA63B180173A5A1C5",1)</f>
        <v>=DISPIMG("ID_F3125BF9974B490EA63B180173A5A1C5",1)</v>
      </c>
      <c r="J49" s="60"/>
    </row>
    <row r="50" s="50" customFormat="1" ht="107" customHeight="1" spans="1:10">
      <c r="A50" s="16">
        <v>0</v>
      </c>
      <c r="B50" s="16" t="s">
        <v>113</v>
      </c>
      <c r="C50" s="16"/>
      <c r="D50" s="16">
        <v>1</v>
      </c>
      <c r="E50" s="16" t="s">
        <v>26</v>
      </c>
      <c r="F50" s="73"/>
      <c r="G50" s="32"/>
      <c r="H50" s="33" t="s">
        <v>114</v>
      </c>
      <c r="I50" s="76"/>
      <c r="J50" s="61"/>
    </row>
    <row r="51" s="49" customFormat="1" ht="132" customHeight="1" spans="1:10">
      <c r="A51" s="15" t="s">
        <v>200</v>
      </c>
      <c r="B51" s="15" t="s">
        <v>40</v>
      </c>
      <c r="C51" s="15" t="s">
        <v>41</v>
      </c>
      <c r="D51" s="15">
        <v>1</v>
      </c>
      <c r="E51" s="15" t="s">
        <v>26</v>
      </c>
      <c r="F51" s="73"/>
      <c r="G51" s="19"/>
      <c r="H51" s="22" t="s">
        <v>42</v>
      </c>
      <c r="I51" s="45"/>
      <c r="J51" s="60"/>
    </row>
    <row r="52" s="49" customFormat="1" ht="139.55" spans="1:10">
      <c r="A52" s="15" t="s">
        <v>201</v>
      </c>
      <c r="B52" s="15" t="s">
        <v>89</v>
      </c>
      <c r="C52" s="15" t="s">
        <v>191</v>
      </c>
      <c r="D52" s="15">
        <v>2</v>
      </c>
      <c r="E52" s="15" t="s">
        <v>26</v>
      </c>
      <c r="F52" s="73"/>
      <c r="G52" s="19"/>
      <c r="H52" s="22" t="s">
        <v>202</v>
      </c>
      <c r="I52" s="45" t="str">
        <f>_xlfn.DISPIMG("ID_049AB0658741431594E391C0E0032D11",1)</f>
        <v>=DISPIMG("ID_049AB0658741431594E391C0E0032D11",1)</v>
      </c>
      <c r="J52" s="60"/>
    </row>
    <row r="53" s="49" customFormat="1" ht="245" spans="1:10">
      <c r="A53" s="15" t="s">
        <v>203</v>
      </c>
      <c r="B53" s="15" t="s">
        <v>137</v>
      </c>
      <c r="C53" s="15" t="s">
        <v>138</v>
      </c>
      <c r="D53" s="15">
        <v>2</v>
      </c>
      <c r="E53" s="15" t="s">
        <v>26</v>
      </c>
      <c r="F53" s="73"/>
      <c r="G53" s="19"/>
      <c r="H53" s="22" t="s">
        <v>204</v>
      </c>
      <c r="I53" s="45" t="str">
        <f>_xlfn.DISPIMG("ID_ED894EBCC7084044BB29F1E18EB1B29B",1)</f>
        <v>=DISPIMG("ID_ED894EBCC7084044BB29F1E18EB1B29B",1)</v>
      </c>
      <c r="J53" s="60"/>
    </row>
    <row r="54" s="49" customFormat="1" ht="35" spans="1:10">
      <c r="A54" s="15">
        <v>0</v>
      </c>
      <c r="B54" s="15" t="s">
        <v>134</v>
      </c>
      <c r="C54" s="15"/>
      <c r="D54" s="15">
        <v>4</v>
      </c>
      <c r="E54" s="15" t="s">
        <v>26</v>
      </c>
      <c r="F54" s="73"/>
      <c r="G54" s="19"/>
      <c r="H54" s="22" t="s">
        <v>135</v>
      </c>
      <c r="I54" s="45"/>
      <c r="J54" s="60"/>
    </row>
    <row r="55" s="49" customFormat="1" ht="139.55" spans="1:10">
      <c r="A55" s="15" t="s">
        <v>205</v>
      </c>
      <c r="B55" s="15" t="s">
        <v>127</v>
      </c>
      <c r="C55" s="15" t="s">
        <v>206</v>
      </c>
      <c r="D55" s="15">
        <v>2</v>
      </c>
      <c r="E55" s="15" t="s">
        <v>26</v>
      </c>
      <c r="F55" s="73"/>
      <c r="G55" s="19"/>
      <c r="H55" s="22" t="s">
        <v>183</v>
      </c>
      <c r="I55" s="45" t="str">
        <f>_xlfn.DISPIMG("ID_4118E3AA4AA84617A6DCC2004E99171A",1)</f>
        <v>=DISPIMG("ID_4118E3AA4AA84617A6DCC2004E99171A",1)</v>
      </c>
      <c r="J55" s="60"/>
    </row>
    <row r="56" s="49" customFormat="1" ht="245" spans="1:10">
      <c r="A56" s="15" t="s">
        <v>207</v>
      </c>
      <c r="B56" s="15" t="s">
        <v>208</v>
      </c>
      <c r="C56" s="15" t="s">
        <v>209</v>
      </c>
      <c r="D56" s="15">
        <v>2</v>
      </c>
      <c r="E56" s="15" t="s">
        <v>26</v>
      </c>
      <c r="F56" s="73"/>
      <c r="G56" s="19"/>
      <c r="H56" s="22" t="s">
        <v>210</v>
      </c>
      <c r="I56" s="45" t="str">
        <f>_xlfn.DISPIMG("ID_C179B52C77CE415DBD7D94FC64FAF152",1)</f>
        <v>=DISPIMG("ID_C179B52C77CE415DBD7D94FC64FAF152",1)</v>
      </c>
      <c r="J56" s="60"/>
    </row>
    <row r="57" s="49" customFormat="1" ht="70" spans="1:10">
      <c r="A57" s="15">
        <v>0</v>
      </c>
      <c r="B57" s="15" t="s">
        <v>211</v>
      </c>
      <c r="C57" s="15"/>
      <c r="D57" s="15">
        <v>2</v>
      </c>
      <c r="E57" s="15" t="s">
        <v>26</v>
      </c>
      <c r="F57" s="73"/>
      <c r="G57" s="19"/>
      <c r="H57" s="22" t="s">
        <v>212</v>
      </c>
      <c r="I57" s="45"/>
      <c r="J57" s="60"/>
    </row>
    <row r="58" s="49" customFormat="1" ht="139.55" spans="1:10">
      <c r="A58" s="15" t="s">
        <v>213</v>
      </c>
      <c r="B58" s="15" t="s">
        <v>141</v>
      </c>
      <c r="C58" s="15" t="s">
        <v>214</v>
      </c>
      <c r="D58" s="15">
        <v>1</v>
      </c>
      <c r="E58" s="15" t="s">
        <v>26</v>
      </c>
      <c r="F58" s="73"/>
      <c r="G58" s="19"/>
      <c r="H58" s="22" t="s">
        <v>143</v>
      </c>
      <c r="I58" s="45" t="str">
        <f>_xlfn.DISPIMG("ID_63E2B756F2B64EDA872731C409FA2A77",1)</f>
        <v>=DISPIMG("ID_63E2B756F2B64EDA872731C409FA2A77",1)</v>
      </c>
      <c r="J58" s="60"/>
    </row>
    <row r="59" s="49" customFormat="1" ht="139.55" spans="1:10">
      <c r="A59" s="15" t="s">
        <v>215</v>
      </c>
      <c r="B59" s="15" t="s">
        <v>216</v>
      </c>
      <c r="C59" s="15" t="s">
        <v>217</v>
      </c>
      <c r="D59" s="15">
        <v>1</v>
      </c>
      <c r="E59" s="15" t="s">
        <v>26</v>
      </c>
      <c r="F59" s="73"/>
      <c r="G59" s="19"/>
      <c r="H59" s="22" t="s">
        <v>218</v>
      </c>
      <c r="I59" s="45" t="str">
        <f>_xlfn.DISPIMG("ID_EC394AA6ECB241868E123C85FFFE842C",1)</f>
        <v>=DISPIMG("ID_EC394AA6ECB241868E123C85FFFE842C",1)</v>
      </c>
      <c r="J59" s="60"/>
    </row>
    <row r="60" s="49" customFormat="1" ht="139.55" spans="1:10">
      <c r="A60" s="15" t="s">
        <v>219</v>
      </c>
      <c r="B60" s="15" t="s">
        <v>127</v>
      </c>
      <c r="C60" s="15" t="s">
        <v>128</v>
      </c>
      <c r="D60" s="15">
        <v>1</v>
      </c>
      <c r="E60" s="15" t="s">
        <v>26</v>
      </c>
      <c r="F60" s="73"/>
      <c r="G60" s="19"/>
      <c r="H60" s="22" t="s">
        <v>220</v>
      </c>
      <c r="I60" s="45" t="str">
        <f>_xlfn.DISPIMG("ID_56993D2131FA49859A0AD16FC1293C7F",1)</f>
        <v>=DISPIMG("ID_56993D2131FA49859A0AD16FC1293C7F",1)</v>
      </c>
      <c r="J60" s="60"/>
    </row>
    <row r="61" s="49" customFormat="1" ht="139.55" spans="1:10">
      <c r="A61" s="15" t="s">
        <v>221</v>
      </c>
      <c r="B61" s="15" t="s">
        <v>145</v>
      </c>
      <c r="C61" s="15" t="s">
        <v>146</v>
      </c>
      <c r="D61" s="15">
        <v>2</v>
      </c>
      <c r="E61" s="15" t="s">
        <v>26</v>
      </c>
      <c r="F61" s="73"/>
      <c r="G61" s="19"/>
      <c r="H61" s="22" t="s">
        <v>147</v>
      </c>
      <c r="I61" s="45" t="str">
        <f>_xlfn.DISPIMG("ID_F93C666F68AD461EB3BD50C52258DE54",1)</f>
        <v>=DISPIMG("ID_F93C666F68AD461EB3BD50C52258DE54",1)</v>
      </c>
      <c r="J61" s="60"/>
    </row>
    <row r="62" s="49" customFormat="1" ht="17.5" spans="1:10">
      <c r="A62" s="15" t="s">
        <v>222</v>
      </c>
      <c r="B62" s="15" t="s">
        <v>149</v>
      </c>
      <c r="C62" s="15" t="s">
        <v>154</v>
      </c>
      <c r="D62" s="15">
        <v>1.2</v>
      </c>
      <c r="E62" s="15" t="s">
        <v>151</v>
      </c>
      <c r="F62" s="73"/>
      <c r="G62" s="19"/>
      <c r="H62" s="22" t="s">
        <v>152</v>
      </c>
      <c r="I62" s="45"/>
      <c r="J62" s="60"/>
    </row>
    <row r="63" s="49" customFormat="1" ht="17.5" spans="1:10">
      <c r="A63" s="15" t="s">
        <v>223</v>
      </c>
      <c r="B63" s="15" t="s">
        <v>149</v>
      </c>
      <c r="C63" s="15" t="s">
        <v>224</v>
      </c>
      <c r="D63" s="15">
        <v>0.9</v>
      </c>
      <c r="E63" s="15" t="s">
        <v>151</v>
      </c>
      <c r="F63" s="73"/>
      <c r="G63" s="19"/>
      <c r="H63" s="22" t="s">
        <v>152</v>
      </c>
      <c r="I63" s="45"/>
      <c r="J63" s="60"/>
    </row>
    <row r="64" s="49" customFormat="1" ht="17.5" spans="1:10">
      <c r="A64" s="15" t="s">
        <v>225</v>
      </c>
      <c r="B64" s="15" t="s">
        <v>149</v>
      </c>
      <c r="C64" s="15" t="s">
        <v>226</v>
      </c>
      <c r="D64" s="15">
        <v>3.7</v>
      </c>
      <c r="E64" s="15" t="s">
        <v>151</v>
      </c>
      <c r="F64" s="73"/>
      <c r="G64" s="19"/>
      <c r="H64" s="22" t="s">
        <v>152</v>
      </c>
      <c r="I64" s="45"/>
      <c r="J64" s="60"/>
    </row>
    <row r="65" s="49" customFormat="1" ht="23" customHeight="1" spans="1:10">
      <c r="A65" s="56" t="s">
        <v>227</v>
      </c>
      <c r="B65" s="56" t="s">
        <v>228</v>
      </c>
      <c r="C65" s="15"/>
      <c r="D65" s="15"/>
      <c r="E65" s="15"/>
      <c r="F65" s="73"/>
      <c r="G65" s="19"/>
      <c r="H65" s="22"/>
      <c r="I65" s="45"/>
      <c r="J65" s="60"/>
    </row>
    <row r="66" s="49" customFormat="1" ht="139.55" spans="1:10">
      <c r="A66" s="15" t="s">
        <v>229</v>
      </c>
      <c r="B66" s="15" t="s">
        <v>230</v>
      </c>
      <c r="C66" s="15" t="s">
        <v>62</v>
      </c>
      <c r="D66" s="15">
        <v>2</v>
      </c>
      <c r="E66" s="15" t="s">
        <v>26</v>
      </c>
      <c r="F66" s="73"/>
      <c r="G66" s="19"/>
      <c r="H66" s="22" t="s">
        <v>231</v>
      </c>
      <c r="I66" s="45" t="str">
        <f>_xlfn.DISPIMG("ID_0997AE9533A54610A8ADC383F1CD5688",1)</f>
        <v>=DISPIMG("ID_0997AE9533A54610A8ADC383F1CD5688",1)</v>
      </c>
      <c r="J66" s="60"/>
    </row>
    <row r="67" s="49" customFormat="1" ht="87.5" spans="1:10">
      <c r="A67" s="15" t="s">
        <v>232</v>
      </c>
      <c r="B67" s="15" t="s">
        <v>65</v>
      </c>
      <c r="C67" s="15" t="s">
        <v>62</v>
      </c>
      <c r="D67" s="15">
        <v>3</v>
      </c>
      <c r="E67" s="15" t="s">
        <v>26</v>
      </c>
      <c r="F67" s="73"/>
      <c r="G67" s="19"/>
      <c r="H67" s="22" t="s">
        <v>66</v>
      </c>
      <c r="I67" s="45"/>
      <c r="J67" s="60"/>
    </row>
    <row r="68" s="49" customFormat="1" ht="139.55" spans="1:10">
      <c r="A68" s="15" t="s">
        <v>233</v>
      </c>
      <c r="B68" s="15" t="s">
        <v>141</v>
      </c>
      <c r="C68" s="15" t="s">
        <v>234</v>
      </c>
      <c r="D68" s="15">
        <v>1</v>
      </c>
      <c r="E68" s="15" t="s">
        <v>26</v>
      </c>
      <c r="F68" s="73"/>
      <c r="G68" s="19"/>
      <c r="H68" s="22" t="s">
        <v>143</v>
      </c>
      <c r="I68" s="45" t="str">
        <f>_xlfn.DISPIMG("ID_46607D35F45D4365A96368965601E1D5",1)</f>
        <v>=DISPIMG("ID_46607D35F45D4365A96368965601E1D5",1)</v>
      </c>
      <c r="J68" s="60"/>
    </row>
    <row r="69" s="49" customFormat="1" ht="245" spans="1:10">
      <c r="A69" s="15" t="s">
        <v>235</v>
      </c>
      <c r="B69" s="15" t="s">
        <v>236</v>
      </c>
      <c r="C69" s="15" t="s">
        <v>237</v>
      </c>
      <c r="D69" s="15">
        <v>1</v>
      </c>
      <c r="E69" s="15" t="s">
        <v>26</v>
      </c>
      <c r="F69" s="73"/>
      <c r="G69" s="19"/>
      <c r="H69" s="22" t="s">
        <v>204</v>
      </c>
      <c r="I69" s="45" t="str">
        <f>_xlfn.DISPIMG("ID_5CD3CC91FBC44B39AF051BC0C7BDCDA0",1)</f>
        <v>=DISPIMG("ID_5CD3CC91FBC44B39AF051BC0C7BDCDA0",1)</v>
      </c>
      <c r="J69" s="60"/>
    </row>
    <row r="70" s="49" customFormat="1" ht="35" spans="1:10">
      <c r="A70" s="15">
        <v>0</v>
      </c>
      <c r="B70" s="15" t="s">
        <v>134</v>
      </c>
      <c r="C70" s="15"/>
      <c r="D70" s="15">
        <v>2</v>
      </c>
      <c r="E70" s="15" t="s">
        <v>26</v>
      </c>
      <c r="F70" s="73"/>
      <c r="G70" s="19"/>
      <c r="H70" s="22" t="s">
        <v>135</v>
      </c>
      <c r="I70" s="45"/>
      <c r="J70" s="60"/>
    </row>
    <row r="71" s="49" customFormat="1" ht="139.55" spans="1:10">
      <c r="A71" s="15" t="s">
        <v>238</v>
      </c>
      <c r="B71" s="15" t="s">
        <v>141</v>
      </c>
      <c r="C71" s="15" t="s">
        <v>239</v>
      </c>
      <c r="D71" s="15">
        <v>1</v>
      </c>
      <c r="E71" s="15" t="s">
        <v>26</v>
      </c>
      <c r="F71" s="73"/>
      <c r="G71" s="19"/>
      <c r="H71" s="22" t="s">
        <v>143</v>
      </c>
      <c r="I71" s="45" t="str">
        <f>_xlfn.DISPIMG("ID_3D59F09619E84D88A3E259486380D4F5",1)</f>
        <v>=DISPIMG("ID_3D59F09619E84D88A3E259486380D4F5",1)</v>
      </c>
      <c r="J71" s="60"/>
    </row>
    <row r="72" s="50" customFormat="1" ht="157.5" spans="1:10">
      <c r="A72" s="16" t="s">
        <v>240</v>
      </c>
      <c r="B72" s="16" t="s">
        <v>241</v>
      </c>
      <c r="C72" s="16" t="s">
        <v>242</v>
      </c>
      <c r="D72" s="16">
        <v>1</v>
      </c>
      <c r="E72" s="16" t="s">
        <v>26</v>
      </c>
      <c r="F72" s="73"/>
      <c r="G72" s="32"/>
      <c r="H72" s="33" t="s">
        <v>243</v>
      </c>
      <c r="I72" s="76" t="str">
        <f>_xlfn.DISPIMG("ID_ED5B0644186F4E31ABEF1ACBB458DB7F",1)</f>
        <v>=DISPIMG("ID_ED5B0644186F4E31ABEF1ACBB458DB7F",1)</v>
      </c>
      <c r="J72" s="61"/>
    </row>
    <row r="73" s="49" customFormat="1" ht="86" customHeight="1" spans="1:10">
      <c r="A73" s="15" t="s">
        <v>244</v>
      </c>
      <c r="B73" s="15" t="s">
        <v>245</v>
      </c>
      <c r="C73" s="15" t="s">
        <v>246</v>
      </c>
      <c r="D73" s="15">
        <v>2</v>
      </c>
      <c r="E73" s="15" t="s">
        <v>26</v>
      </c>
      <c r="F73" s="73"/>
      <c r="G73" s="19"/>
      <c r="H73" s="74" t="s">
        <v>247</v>
      </c>
      <c r="I73" s="45"/>
      <c r="J73" s="60"/>
    </row>
    <row r="74" s="49" customFormat="1" ht="139.55" spans="1:10">
      <c r="A74" s="15" t="s">
        <v>248</v>
      </c>
      <c r="B74" s="15" t="s">
        <v>145</v>
      </c>
      <c r="C74" s="15" t="s">
        <v>146</v>
      </c>
      <c r="D74" s="15">
        <v>2</v>
      </c>
      <c r="E74" s="15" t="s">
        <v>26</v>
      </c>
      <c r="F74" s="73"/>
      <c r="G74" s="19"/>
      <c r="H74" s="22" t="s">
        <v>147</v>
      </c>
      <c r="I74" s="45" t="str">
        <f>_xlfn.DISPIMG("ID_6FAA8B59538747D3B81C97674EF4E48B",1)</f>
        <v>=DISPIMG("ID_6FAA8B59538747D3B81C97674EF4E48B",1)</v>
      </c>
      <c r="J74" s="60"/>
    </row>
    <row r="75" s="49" customFormat="1" ht="139.55" spans="1:10">
      <c r="A75" s="15" t="s">
        <v>249</v>
      </c>
      <c r="B75" s="15" t="s">
        <v>44</v>
      </c>
      <c r="C75" s="15" t="s">
        <v>45</v>
      </c>
      <c r="D75" s="15">
        <v>1</v>
      </c>
      <c r="E75" s="15" t="s">
        <v>26</v>
      </c>
      <c r="F75" s="73"/>
      <c r="G75" s="19"/>
      <c r="H75" s="22" t="s">
        <v>46</v>
      </c>
      <c r="I75" s="45" t="str">
        <f>_xlfn.DISPIMG("ID_29EE1DB3CC85494E9066969098F6A019",1)</f>
        <v>=DISPIMG("ID_29EE1DB3CC85494E9066969098F6A019",1)</v>
      </c>
      <c r="J75" s="60"/>
    </row>
    <row r="76" s="49" customFormat="1" ht="23" customHeight="1" spans="1:10">
      <c r="A76" s="56" t="s">
        <v>250</v>
      </c>
      <c r="B76" s="56" t="s">
        <v>251</v>
      </c>
      <c r="C76" s="15"/>
      <c r="D76" s="15"/>
      <c r="E76" s="15"/>
      <c r="F76" s="73"/>
      <c r="G76" s="19"/>
      <c r="H76" s="22"/>
      <c r="I76" s="45"/>
      <c r="J76" s="60"/>
    </row>
    <row r="77" s="49" customFormat="1" ht="139.55" spans="1:10">
      <c r="A77" s="15" t="s">
        <v>252</v>
      </c>
      <c r="B77" s="15" t="s">
        <v>44</v>
      </c>
      <c r="C77" s="15" t="s">
        <v>45</v>
      </c>
      <c r="D77" s="15">
        <v>1</v>
      </c>
      <c r="E77" s="15" t="s">
        <v>26</v>
      </c>
      <c r="F77" s="73"/>
      <c r="G77" s="19"/>
      <c r="H77" s="22" t="s">
        <v>46</v>
      </c>
      <c r="I77" s="45" t="str">
        <f>_xlfn.DISPIMG("ID_0ADC7F29AF804F7A9183117C7B041FC5",1)</f>
        <v>=DISPIMG("ID_0ADC7F29AF804F7A9183117C7B041FC5",1)</v>
      </c>
      <c r="J77" s="60"/>
    </row>
    <row r="78" s="49" customFormat="1" ht="135.5" spans="1:10">
      <c r="A78" s="15" t="s">
        <v>253</v>
      </c>
      <c r="B78" s="15" t="s">
        <v>254</v>
      </c>
      <c r="C78" s="15" t="s">
        <v>255</v>
      </c>
      <c r="D78" s="15">
        <v>1</v>
      </c>
      <c r="E78" s="15" t="s">
        <v>26</v>
      </c>
      <c r="F78" s="73"/>
      <c r="G78" s="19"/>
      <c r="H78" s="22" t="s">
        <v>256</v>
      </c>
      <c r="I78" s="45" t="str">
        <f>_xlfn.DISPIMG("ID_DAEF2D1C47BF45AB9B3466BBFA3D87DA",1)</f>
        <v>=DISPIMG("ID_DAEF2D1C47BF45AB9B3466BBFA3D87DA",1)</v>
      </c>
      <c r="J78" s="60"/>
    </row>
    <row r="79" s="50" customFormat="1" ht="101" customHeight="1" spans="1:10">
      <c r="A79" s="16">
        <v>0</v>
      </c>
      <c r="B79" s="16" t="s">
        <v>113</v>
      </c>
      <c r="C79" s="16"/>
      <c r="D79" s="16">
        <v>2</v>
      </c>
      <c r="E79" s="16" t="s">
        <v>26</v>
      </c>
      <c r="F79" s="73"/>
      <c r="G79" s="32"/>
      <c r="H79" s="33" t="s">
        <v>114</v>
      </c>
      <c r="I79" s="76"/>
      <c r="J79" s="61"/>
    </row>
    <row r="80" s="49" customFormat="1" ht="135.5" spans="1:10">
      <c r="A80" s="15" t="s">
        <v>257</v>
      </c>
      <c r="B80" s="15" t="s">
        <v>258</v>
      </c>
      <c r="C80" s="15" t="s">
        <v>259</v>
      </c>
      <c r="D80" s="15">
        <v>1</v>
      </c>
      <c r="E80" s="15" t="s">
        <v>26</v>
      </c>
      <c r="F80" s="73"/>
      <c r="G80" s="19"/>
      <c r="H80" s="22" t="s">
        <v>260</v>
      </c>
      <c r="I80" s="45" t="str">
        <f>_xlfn.DISPIMG("ID_153593A3EA684FE28A6600EE76A30EEF",1)</f>
        <v>=DISPIMG("ID_153593A3EA684FE28A6600EE76A30EEF",1)</v>
      </c>
      <c r="J80" s="60"/>
    </row>
    <row r="81" s="49" customFormat="1" ht="23" customHeight="1" spans="1:10">
      <c r="A81" s="56" t="s">
        <v>261</v>
      </c>
      <c r="B81" s="56" t="s">
        <v>262</v>
      </c>
      <c r="C81" s="15"/>
      <c r="D81" s="15"/>
      <c r="E81" s="15"/>
      <c r="F81" s="73"/>
      <c r="G81" s="19"/>
      <c r="H81" s="22"/>
      <c r="I81" s="45"/>
      <c r="J81" s="60"/>
    </row>
    <row r="82" s="49" customFormat="1" ht="107" customHeight="1" spans="1:10">
      <c r="A82" s="15" t="s">
        <v>263</v>
      </c>
      <c r="B82" s="15" t="s">
        <v>89</v>
      </c>
      <c r="C82" s="15" t="s">
        <v>191</v>
      </c>
      <c r="D82" s="15">
        <v>7</v>
      </c>
      <c r="E82" s="15" t="s">
        <v>26</v>
      </c>
      <c r="F82" s="73"/>
      <c r="G82" s="19"/>
      <c r="H82" s="22" t="s">
        <v>264</v>
      </c>
      <c r="I82" s="45" t="str">
        <f>_xlfn.DISPIMG("ID_34C99ECFA3934DD084E631D375280A02",1)</f>
        <v>=DISPIMG("ID_34C99ECFA3934DD084E631D375280A02",1)</v>
      </c>
      <c r="J82" s="60"/>
    </row>
    <row r="83" s="68" customFormat="1" ht="243" customHeight="1" spans="1:10">
      <c r="A83" s="15">
        <v>0</v>
      </c>
      <c r="B83" s="15" t="s">
        <v>93</v>
      </c>
      <c r="C83" s="15" t="s">
        <v>265</v>
      </c>
      <c r="D83" s="15">
        <v>1</v>
      </c>
      <c r="E83" s="15" t="s">
        <v>26</v>
      </c>
      <c r="F83" s="73"/>
      <c r="G83" s="19"/>
      <c r="H83" s="74" t="s">
        <v>95</v>
      </c>
      <c r="I83" s="45"/>
      <c r="J83" s="75"/>
    </row>
    <row r="84" s="49" customFormat="1" ht="23" customHeight="1" spans="1:10">
      <c r="A84" s="56" t="s">
        <v>266</v>
      </c>
      <c r="B84" s="56" t="s">
        <v>267</v>
      </c>
      <c r="C84" s="15"/>
      <c r="D84" s="15"/>
      <c r="E84" s="15"/>
      <c r="F84" s="73"/>
      <c r="G84" s="19"/>
      <c r="H84" s="22"/>
      <c r="I84" s="45"/>
      <c r="J84" s="60"/>
    </row>
    <row r="85" s="49" customFormat="1" ht="141" customHeight="1" spans="1:10">
      <c r="A85" s="15" t="s">
        <v>268</v>
      </c>
      <c r="B85" s="15" t="s">
        <v>44</v>
      </c>
      <c r="C85" s="15" t="s">
        <v>45</v>
      </c>
      <c r="D85" s="15">
        <v>1</v>
      </c>
      <c r="E85" s="15" t="s">
        <v>26</v>
      </c>
      <c r="F85" s="73"/>
      <c r="G85" s="19"/>
      <c r="H85" s="22" t="s">
        <v>46</v>
      </c>
      <c r="I85" s="45" t="str">
        <f>_xlfn.DISPIMG("ID_054A7C7ACE1A4983BCDF45A689454119",1)</f>
        <v>=DISPIMG("ID_054A7C7ACE1A4983BCDF45A689454119",1)</v>
      </c>
      <c r="J85" s="60"/>
    </row>
    <row r="86" s="49" customFormat="1" ht="141" customHeight="1" spans="1:10">
      <c r="A86" s="15" t="s">
        <v>269</v>
      </c>
      <c r="B86" s="15" t="s">
        <v>145</v>
      </c>
      <c r="C86" s="15" t="s">
        <v>146</v>
      </c>
      <c r="D86" s="15">
        <v>4</v>
      </c>
      <c r="E86" s="15" t="s">
        <v>26</v>
      </c>
      <c r="F86" s="73"/>
      <c r="G86" s="19"/>
      <c r="H86" s="22" t="s">
        <v>147</v>
      </c>
      <c r="I86" s="45" t="str">
        <f>_xlfn.DISPIMG("ID_0856CD5CD9B2455AACE994AF959B383E",1)</f>
        <v>=DISPIMG("ID_0856CD5CD9B2455AACE994AF959B383E",1)</v>
      </c>
      <c r="J86" s="60"/>
    </row>
    <row r="87" s="49" customFormat="1" ht="141" customHeight="1" spans="1:10">
      <c r="A87" s="15" t="s">
        <v>270</v>
      </c>
      <c r="B87" s="15" t="s">
        <v>65</v>
      </c>
      <c r="C87" s="15" t="s">
        <v>25</v>
      </c>
      <c r="D87" s="15">
        <v>4</v>
      </c>
      <c r="E87" s="15" t="s">
        <v>26</v>
      </c>
      <c r="F87" s="73"/>
      <c r="G87" s="19"/>
      <c r="H87" s="22" t="s">
        <v>66</v>
      </c>
      <c r="I87" s="45"/>
      <c r="J87" s="60"/>
    </row>
    <row r="88" s="49" customFormat="1" ht="141" customHeight="1" spans="1:10">
      <c r="A88" s="15">
        <v>0</v>
      </c>
      <c r="B88" s="15" t="s">
        <v>65</v>
      </c>
      <c r="C88" s="15" t="s">
        <v>62</v>
      </c>
      <c r="D88" s="15">
        <v>2</v>
      </c>
      <c r="E88" s="15" t="s">
        <v>26</v>
      </c>
      <c r="F88" s="73"/>
      <c r="G88" s="19"/>
      <c r="H88" s="22" t="s">
        <v>66</v>
      </c>
      <c r="I88" s="45"/>
      <c r="J88" s="60"/>
    </row>
    <row r="89" s="49" customFormat="1" ht="141" customHeight="1" spans="1:10">
      <c r="A89" s="15" t="s">
        <v>271</v>
      </c>
      <c r="B89" s="15" t="s">
        <v>36</v>
      </c>
      <c r="C89" s="15" t="s">
        <v>272</v>
      </c>
      <c r="D89" s="15">
        <v>1</v>
      </c>
      <c r="E89" s="15" t="s">
        <v>26</v>
      </c>
      <c r="F89" s="73"/>
      <c r="G89" s="19"/>
      <c r="H89" s="22" t="s">
        <v>273</v>
      </c>
      <c r="I89" s="45" t="str">
        <f>_xlfn.DISPIMG("ID_A885D7FC4E08494297829724134A5A1C",1)</f>
        <v>=DISPIMG("ID_A885D7FC4E08494297829724134A5A1C",1)</v>
      </c>
      <c r="J89" s="60"/>
    </row>
    <row r="90" s="49" customFormat="1" ht="162" customHeight="1" spans="1:10">
      <c r="A90" s="15" t="s">
        <v>274</v>
      </c>
      <c r="B90" s="15" t="s">
        <v>245</v>
      </c>
      <c r="C90" s="15" t="s">
        <v>246</v>
      </c>
      <c r="D90" s="15">
        <v>2</v>
      </c>
      <c r="E90" s="15" t="s">
        <v>26</v>
      </c>
      <c r="F90" s="73"/>
      <c r="G90" s="19"/>
      <c r="H90" s="74" t="s">
        <v>247</v>
      </c>
      <c r="I90" s="45"/>
      <c r="J90" s="60"/>
    </row>
    <row r="91" s="49" customFormat="1" ht="115" customHeight="1" spans="1:10">
      <c r="A91" s="15" t="s">
        <v>275</v>
      </c>
      <c r="B91" s="15" t="s">
        <v>276</v>
      </c>
      <c r="C91" s="15" t="s">
        <v>277</v>
      </c>
      <c r="D91" s="15">
        <v>1</v>
      </c>
      <c r="E91" s="15" t="s">
        <v>26</v>
      </c>
      <c r="F91" s="73"/>
      <c r="G91" s="19"/>
      <c r="H91" s="22" t="s">
        <v>278</v>
      </c>
      <c r="I91" s="45" t="str">
        <f>_xlfn.DISPIMG("ID_88F4B2CCE19F4266B98296A3D89F4606",1)</f>
        <v>=DISPIMG("ID_88F4B2CCE19F4266B98296A3D89F4606",1)</v>
      </c>
      <c r="J91" s="60"/>
    </row>
    <row r="92" s="49" customFormat="1" ht="230" customHeight="1" spans="1:10">
      <c r="A92" s="15" t="s">
        <v>279</v>
      </c>
      <c r="B92" s="15" t="s">
        <v>236</v>
      </c>
      <c r="C92" s="15" t="s">
        <v>237</v>
      </c>
      <c r="D92" s="15">
        <v>1</v>
      </c>
      <c r="E92" s="15" t="s">
        <v>26</v>
      </c>
      <c r="F92" s="73"/>
      <c r="G92" s="19"/>
      <c r="H92" s="22" t="s">
        <v>204</v>
      </c>
      <c r="I92" s="45" t="str">
        <f>_xlfn.DISPIMG("ID_F1035FF4B3A14590B9D3C86472BCD125",1)</f>
        <v>=DISPIMG("ID_F1035FF4B3A14590B9D3C86472BCD125",1)</v>
      </c>
      <c r="J92" s="60"/>
    </row>
    <row r="93" s="49" customFormat="1" ht="35" spans="1:10">
      <c r="A93" s="15">
        <v>0</v>
      </c>
      <c r="B93" s="15" t="s">
        <v>134</v>
      </c>
      <c r="C93" s="15"/>
      <c r="D93" s="15">
        <v>2</v>
      </c>
      <c r="E93" s="15" t="s">
        <v>26</v>
      </c>
      <c r="F93" s="73"/>
      <c r="G93" s="19"/>
      <c r="H93" s="22" t="s">
        <v>135</v>
      </c>
      <c r="I93" s="45"/>
      <c r="J93" s="60"/>
    </row>
    <row r="94" s="49" customFormat="1" ht="139.55" spans="1:10">
      <c r="A94" s="15" t="s">
        <v>280</v>
      </c>
      <c r="B94" s="15" t="s">
        <v>141</v>
      </c>
      <c r="C94" s="15" t="s">
        <v>281</v>
      </c>
      <c r="D94" s="15">
        <v>1</v>
      </c>
      <c r="E94" s="15" t="s">
        <v>26</v>
      </c>
      <c r="F94" s="73"/>
      <c r="G94" s="19"/>
      <c r="H94" s="22" t="s">
        <v>143</v>
      </c>
      <c r="I94" s="45" t="str">
        <f>_xlfn.DISPIMG("ID_10C9F20E3E004CA4A1CCAF3E4BF117BA",1)</f>
        <v>=DISPIMG("ID_10C9F20E3E004CA4A1CCAF3E4BF117BA",1)</v>
      </c>
      <c r="J94" s="60"/>
    </row>
    <row r="95" s="49" customFormat="1" ht="150" customHeight="1" spans="1:10">
      <c r="A95" s="15" t="s">
        <v>282</v>
      </c>
      <c r="B95" s="15" t="s">
        <v>283</v>
      </c>
      <c r="C95" s="15" t="s">
        <v>284</v>
      </c>
      <c r="D95" s="15">
        <v>1</v>
      </c>
      <c r="E95" s="15" t="s">
        <v>26</v>
      </c>
      <c r="F95" s="73"/>
      <c r="G95" s="19"/>
      <c r="H95" s="22" t="s">
        <v>63</v>
      </c>
      <c r="I95" s="45" t="str">
        <f>_xlfn.DISPIMG("ID_0303F5AF351B4B59A9CF474D14D80203",1)</f>
        <v>=DISPIMG("ID_0303F5AF351B4B59A9CF474D14D80203",1)</v>
      </c>
      <c r="J95" s="60"/>
    </row>
    <row r="96" s="49" customFormat="1" ht="150" customHeight="1" spans="1:10">
      <c r="A96" s="15" t="s">
        <v>285</v>
      </c>
      <c r="B96" s="15" t="s">
        <v>230</v>
      </c>
      <c r="C96" s="15" t="s">
        <v>286</v>
      </c>
      <c r="D96" s="15">
        <v>1</v>
      </c>
      <c r="E96" s="15" t="s">
        <v>26</v>
      </c>
      <c r="F96" s="73"/>
      <c r="G96" s="19"/>
      <c r="H96" s="22" t="s">
        <v>75</v>
      </c>
      <c r="I96" s="45" t="str">
        <f>_xlfn.DISPIMG("ID_4A9B68DB9251466D835C9FCE3617E481",1)</f>
        <v>=DISPIMG("ID_4A9B68DB9251466D835C9FCE3617E481",1)</v>
      </c>
      <c r="J96" s="60"/>
    </row>
    <row r="97" s="49" customFormat="1" ht="150" customHeight="1" spans="1:10">
      <c r="A97" s="15" t="s">
        <v>287</v>
      </c>
      <c r="B97" s="15" t="s">
        <v>230</v>
      </c>
      <c r="C97" s="15" t="s">
        <v>288</v>
      </c>
      <c r="D97" s="15">
        <v>1</v>
      </c>
      <c r="E97" s="15" t="s">
        <v>26</v>
      </c>
      <c r="F97" s="73"/>
      <c r="G97" s="19"/>
      <c r="H97" s="22" t="s">
        <v>289</v>
      </c>
      <c r="I97" s="45" t="str">
        <f>_xlfn.DISPIMG("ID_BADC261F78C8468CA70C2F2C04CBC758",1)</f>
        <v>=DISPIMG("ID_BADC261F78C8468CA70C2F2C04CBC758",1)</v>
      </c>
      <c r="J97" s="60"/>
    </row>
    <row r="98" s="49" customFormat="1" ht="150" customHeight="1" spans="1:10">
      <c r="A98" s="15" t="s">
        <v>290</v>
      </c>
      <c r="B98" s="15" t="s">
        <v>230</v>
      </c>
      <c r="C98" s="15" t="s">
        <v>62</v>
      </c>
      <c r="D98" s="15">
        <v>1</v>
      </c>
      <c r="E98" s="15" t="s">
        <v>26</v>
      </c>
      <c r="F98" s="73"/>
      <c r="G98" s="19"/>
      <c r="H98" s="22" t="s">
        <v>291</v>
      </c>
      <c r="I98" s="45" t="str">
        <f>_xlfn.DISPIMG("ID_164ED0FADB4840B08C45162575A25CE9",1)</f>
        <v>=DISPIMG("ID_164ED0FADB4840B08C45162575A25CE9",1)</v>
      </c>
      <c r="J98" s="60"/>
    </row>
    <row r="99" s="49" customFormat="1" ht="139.55" spans="1:10">
      <c r="A99" s="15" t="s">
        <v>292</v>
      </c>
      <c r="B99" s="15" t="s">
        <v>141</v>
      </c>
      <c r="C99" s="15" t="s">
        <v>293</v>
      </c>
      <c r="D99" s="15">
        <v>1</v>
      </c>
      <c r="E99" s="15" t="s">
        <v>26</v>
      </c>
      <c r="F99" s="73"/>
      <c r="G99" s="19"/>
      <c r="H99" s="22" t="s">
        <v>143</v>
      </c>
      <c r="I99" s="45" t="str">
        <f>_xlfn.DISPIMG("ID_5E3A8F5498FB4F8FA9FBCDF451E90E0D",1)</f>
        <v>=DISPIMG("ID_5E3A8F5498FB4F8FA9FBCDF451E90E0D",1)</v>
      </c>
      <c r="J99" s="60"/>
    </row>
    <row r="100" s="49" customFormat="1" ht="23" customHeight="1" spans="1:10">
      <c r="A100" s="56" t="s">
        <v>294</v>
      </c>
      <c r="B100" s="56" t="s">
        <v>295</v>
      </c>
      <c r="C100" s="15"/>
      <c r="D100" s="15"/>
      <c r="E100" s="15"/>
      <c r="F100" s="73"/>
      <c r="G100" s="19"/>
      <c r="H100" s="22"/>
      <c r="I100" s="45"/>
      <c r="J100" s="60"/>
    </row>
    <row r="101" s="49" customFormat="1" ht="180" customHeight="1" spans="1:10">
      <c r="A101" s="15" t="s">
        <v>296</v>
      </c>
      <c r="B101" s="15" t="s">
        <v>48</v>
      </c>
      <c r="C101" s="15" t="s">
        <v>49</v>
      </c>
      <c r="D101" s="15">
        <v>6</v>
      </c>
      <c r="E101" s="15" t="s">
        <v>26</v>
      </c>
      <c r="F101" s="73"/>
      <c r="G101" s="19"/>
      <c r="H101" s="22" t="s">
        <v>50</v>
      </c>
      <c r="I101" s="45" t="str">
        <f>_xlfn.DISPIMG("ID_2219C782ED574304B8ED471FB2A20569",1)</f>
        <v>=DISPIMG("ID_2219C782ED574304B8ED471FB2A20569",1)</v>
      </c>
      <c r="J101" s="60"/>
    </row>
    <row r="102" s="49" customFormat="1" ht="180" customHeight="1" spans="1:10">
      <c r="A102" s="15" t="s">
        <v>297</v>
      </c>
      <c r="B102" s="15" t="s">
        <v>36</v>
      </c>
      <c r="C102" s="15" t="s">
        <v>272</v>
      </c>
      <c r="D102" s="15">
        <v>1</v>
      </c>
      <c r="E102" s="15" t="s">
        <v>26</v>
      </c>
      <c r="F102" s="73"/>
      <c r="G102" s="19"/>
      <c r="H102" s="22" t="s">
        <v>273</v>
      </c>
      <c r="I102" s="45" t="str">
        <f>_xlfn.DISPIMG("ID_D653E25998334A19A6633FA97B049D13",1)</f>
        <v>=DISPIMG("ID_D653E25998334A19A6633FA97B049D13",1)</v>
      </c>
      <c r="J102" s="60"/>
    </row>
    <row r="103" s="49" customFormat="1" ht="180" customHeight="1" spans="1:10">
      <c r="A103" s="15" t="s">
        <v>298</v>
      </c>
      <c r="B103" s="15" t="s">
        <v>44</v>
      </c>
      <c r="C103" s="15" t="s">
        <v>45</v>
      </c>
      <c r="D103" s="15">
        <v>2</v>
      </c>
      <c r="E103" s="15" t="s">
        <v>26</v>
      </c>
      <c r="F103" s="73"/>
      <c r="G103" s="19"/>
      <c r="H103" s="22" t="s">
        <v>46</v>
      </c>
      <c r="I103" s="45" t="str">
        <f>_xlfn.DISPIMG("ID_71E9B5C9DE164B0DB6257854C3627A70",1)</f>
        <v>=DISPIMG("ID_71E9B5C9DE164B0DB6257854C3627A70",1)</v>
      </c>
      <c r="J103" s="60"/>
    </row>
    <row r="104" s="49" customFormat="1" ht="23" customHeight="1" spans="1:10">
      <c r="A104" s="56" t="s">
        <v>299</v>
      </c>
      <c r="B104" s="56" t="s">
        <v>300</v>
      </c>
      <c r="C104" s="15"/>
      <c r="D104" s="15"/>
      <c r="E104" s="15"/>
      <c r="F104" s="73"/>
      <c r="G104" s="19"/>
      <c r="H104" s="22"/>
      <c r="I104" s="45"/>
      <c r="J104" s="60"/>
    </row>
    <row r="105" s="49" customFormat="1" ht="120" customHeight="1" spans="1:10">
      <c r="A105" s="15" t="s">
        <v>301</v>
      </c>
      <c r="B105" s="15" t="s">
        <v>44</v>
      </c>
      <c r="C105" s="15" t="s">
        <v>45</v>
      </c>
      <c r="D105" s="15">
        <v>2</v>
      </c>
      <c r="E105" s="15" t="s">
        <v>26</v>
      </c>
      <c r="F105" s="73"/>
      <c r="G105" s="19"/>
      <c r="H105" s="22" t="s">
        <v>46</v>
      </c>
      <c r="I105" s="45" t="str">
        <f>_xlfn.DISPIMG("ID_D764CDC2E40D496F9C66DD481F634B06",1)</f>
        <v>=DISPIMG("ID_D764CDC2E40D496F9C66DD481F634B06",1)</v>
      </c>
      <c r="J105" s="60"/>
    </row>
    <row r="106" s="49" customFormat="1" ht="120" customHeight="1" spans="1:10">
      <c r="A106" s="15" t="s">
        <v>302</v>
      </c>
      <c r="B106" s="15" t="s">
        <v>303</v>
      </c>
      <c r="C106" s="15" t="s">
        <v>304</v>
      </c>
      <c r="D106" s="15">
        <v>8</v>
      </c>
      <c r="E106" s="15" t="s">
        <v>26</v>
      </c>
      <c r="F106" s="73"/>
      <c r="G106" s="19"/>
      <c r="H106" s="22" t="s">
        <v>305</v>
      </c>
      <c r="I106" s="45" t="str">
        <f>_xlfn.DISPIMG("ID_ECC1247A99704C6E9160995DDE007474",1)</f>
        <v>=DISPIMG("ID_ECC1247A99704C6E9160995DDE007474",1)</v>
      </c>
      <c r="J106" s="60"/>
    </row>
    <row r="107" s="49" customFormat="1" ht="120" customHeight="1" spans="1:10">
      <c r="A107" s="15" t="s">
        <v>306</v>
      </c>
      <c r="B107" s="15" t="s">
        <v>307</v>
      </c>
      <c r="C107" s="15" t="s">
        <v>308</v>
      </c>
      <c r="D107" s="15">
        <v>1</v>
      </c>
      <c r="E107" s="15" t="s">
        <v>26</v>
      </c>
      <c r="F107" s="73"/>
      <c r="G107" s="19"/>
      <c r="H107" s="22" t="s">
        <v>309</v>
      </c>
      <c r="I107" s="45" t="str">
        <f>_xlfn.DISPIMG("ID_2C9BEB54FCB14310B337313FC1628D84",1)</f>
        <v>=DISPIMG("ID_2C9BEB54FCB14310B337313FC1628D84",1)</v>
      </c>
      <c r="J107" s="60"/>
    </row>
    <row r="108" s="49" customFormat="1" ht="120" customHeight="1" spans="1:10">
      <c r="A108" s="15">
        <v>0</v>
      </c>
      <c r="B108" s="15" t="s">
        <v>211</v>
      </c>
      <c r="C108" s="15"/>
      <c r="D108" s="15">
        <v>1</v>
      </c>
      <c r="E108" s="15" t="s">
        <v>26</v>
      </c>
      <c r="F108" s="73"/>
      <c r="G108" s="19"/>
      <c r="H108" s="22" t="s">
        <v>212</v>
      </c>
      <c r="I108" s="45"/>
      <c r="J108" s="60"/>
    </row>
    <row r="109" s="49" customFormat="1" ht="50" customHeight="1" spans="1:10">
      <c r="A109" s="15">
        <v>0</v>
      </c>
      <c r="B109" s="15" t="s">
        <v>134</v>
      </c>
      <c r="C109" s="15"/>
      <c r="D109" s="15">
        <v>2</v>
      </c>
      <c r="E109" s="15" t="s">
        <v>26</v>
      </c>
      <c r="F109" s="73"/>
      <c r="G109" s="19"/>
      <c r="H109" s="22" t="s">
        <v>135</v>
      </c>
      <c r="I109" s="45"/>
      <c r="J109" s="60"/>
    </row>
    <row r="110" s="49" customFormat="1" ht="364" customHeight="1" spans="1:10">
      <c r="A110" s="15" t="s">
        <v>310</v>
      </c>
      <c r="B110" s="15" t="s">
        <v>311</v>
      </c>
      <c r="C110" s="15" t="s">
        <v>312</v>
      </c>
      <c r="D110" s="15">
        <v>1</v>
      </c>
      <c r="E110" s="15" t="s">
        <v>26</v>
      </c>
      <c r="F110" s="73"/>
      <c r="G110" s="19"/>
      <c r="H110" s="22" t="s">
        <v>313</v>
      </c>
      <c r="I110" s="45" t="str">
        <f>_xlfn.DISPIMG("ID_28263320DF1A4EE38F65FD231CD8A624",1)</f>
        <v>=DISPIMG("ID_28263320DF1A4EE38F65FD231CD8A624",1)</v>
      </c>
      <c r="J110" s="60"/>
    </row>
    <row r="111" s="49" customFormat="1" ht="139.55" spans="1:10">
      <c r="A111" s="15" t="s">
        <v>314</v>
      </c>
      <c r="B111" s="15" t="s">
        <v>315</v>
      </c>
      <c r="C111" s="15" t="s">
        <v>316</v>
      </c>
      <c r="D111" s="15">
        <v>1</v>
      </c>
      <c r="E111" s="15" t="s">
        <v>26</v>
      </c>
      <c r="F111" s="73"/>
      <c r="G111" s="19"/>
      <c r="H111" s="22" t="s">
        <v>317</v>
      </c>
      <c r="I111" s="45" t="str">
        <f>_xlfn.DISPIMG("ID_0B5D435B096844F6B99B0FDF4FB7CAA4",1)</f>
        <v>=DISPIMG("ID_0B5D435B096844F6B99B0FDF4FB7CAA4",1)</v>
      </c>
      <c r="J111" s="60"/>
    </row>
    <row r="112" s="49" customFormat="1" ht="139.55" spans="1:10">
      <c r="A112" s="15" t="s">
        <v>318</v>
      </c>
      <c r="B112" s="15" t="s">
        <v>319</v>
      </c>
      <c r="C112" s="15" t="s">
        <v>320</v>
      </c>
      <c r="D112" s="15">
        <v>3</v>
      </c>
      <c r="E112" s="15" t="s">
        <v>321</v>
      </c>
      <c r="F112" s="73"/>
      <c r="G112" s="19"/>
      <c r="H112" s="22" t="s">
        <v>322</v>
      </c>
      <c r="I112" s="45" t="str">
        <f>_xlfn.DISPIMG("ID_B3577993078446DFB25E09BD113A2162",1)</f>
        <v>=DISPIMG("ID_B3577993078446DFB25E09BD113A2162",1)</v>
      </c>
      <c r="J112" s="60"/>
    </row>
    <row r="113" s="49" customFormat="1" ht="139.55" spans="1:10">
      <c r="A113" s="15" t="s">
        <v>323</v>
      </c>
      <c r="B113" s="15" t="s">
        <v>324</v>
      </c>
      <c r="C113" s="15" t="s">
        <v>325</v>
      </c>
      <c r="D113" s="15">
        <v>1</v>
      </c>
      <c r="E113" s="15" t="s">
        <v>26</v>
      </c>
      <c r="F113" s="73"/>
      <c r="G113" s="19"/>
      <c r="H113" s="22" t="s">
        <v>326</v>
      </c>
      <c r="I113" s="45" t="str">
        <f>_xlfn.DISPIMG("ID_DA4066CBFB064E0EB628A99C2BCB7306",1)</f>
        <v>=DISPIMG("ID_DA4066CBFB064E0EB628A99C2BCB7306",1)</v>
      </c>
      <c r="J113" s="60"/>
    </row>
    <row r="114" s="49" customFormat="1" ht="139.55" spans="1:10">
      <c r="A114" s="15" t="s">
        <v>327</v>
      </c>
      <c r="B114" s="15" t="s">
        <v>106</v>
      </c>
      <c r="C114" s="15" t="s">
        <v>107</v>
      </c>
      <c r="D114" s="15">
        <v>1</v>
      </c>
      <c r="E114" s="15" t="s">
        <v>26</v>
      </c>
      <c r="F114" s="73"/>
      <c r="G114" s="19"/>
      <c r="H114" s="22" t="s">
        <v>108</v>
      </c>
      <c r="I114" s="45" t="str">
        <f>_xlfn.DISPIMG("ID_24254B01E57D4B6D866282E1A3C1BB79",1)</f>
        <v>=DISPIMG("ID_24254B01E57D4B6D866282E1A3C1BB79",1)</v>
      </c>
      <c r="J114" s="60"/>
    </row>
    <row r="115" s="49" customFormat="1" ht="31" customHeight="1" spans="1:10">
      <c r="A115" s="15" t="s">
        <v>328</v>
      </c>
      <c r="B115" s="15" t="s">
        <v>149</v>
      </c>
      <c r="C115" s="15" t="s">
        <v>329</v>
      </c>
      <c r="D115" s="15">
        <v>4.4</v>
      </c>
      <c r="E115" s="15" t="s">
        <v>151</v>
      </c>
      <c r="F115" s="73"/>
      <c r="G115" s="19"/>
      <c r="H115" s="22" t="s">
        <v>152</v>
      </c>
      <c r="I115" s="45"/>
      <c r="J115" s="60"/>
    </row>
    <row r="116" s="49" customFormat="1" ht="202" customHeight="1" spans="1:10">
      <c r="A116" s="15" t="s">
        <v>330</v>
      </c>
      <c r="B116" s="15" t="s">
        <v>331</v>
      </c>
      <c r="C116" s="15" t="s">
        <v>332</v>
      </c>
      <c r="D116" s="15">
        <v>4</v>
      </c>
      <c r="E116" s="15" t="s">
        <v>26</v>
      </c>
      <c r="F116" s="73"/>
      <c r="G116" s="19"/>
      <c r="H116" s="22" t="s">
        <v>333</v>
      </c>
      <c r="I116" s="45" t="str">
        <f>_xlfn.DISPIMG("ID_9BF82C1428EA492286EF19DE8E83105D",1)</f>
        <v>=DISPIMG("ID_9BF82C1428EA492286EF19DE8E83105D",1)</v>
      </c>
      <c r="J116" s="60"/>
    </row>
    <row r="117" s="49" customFormat="1" ht="120" customHeight="1" spans="1:10">
      <c r="A117" s="15" t="s">
        <v>334</v>
      </c>
      <c r="B117" s="15" t="s">
        <v>335</v>
      </c>
      <c r="C117" s="15" t="s">
        <v>336</v>
      </c>
      <c r="D117" s="15">
        <v>4</v>
      </c>
      <c r="E117" s="15" t="s">
        <v>26</v>
      </c>
      <c r="F117" s="73"/>
      <c r="G117" s="19"/>
      <c r="H117" s="22" t="s">
        <v>337</v>
      </c>
      <c r="I117" s="45" t="str">
        <f>_xlfn.DISPIMG("ID_101A82C3BA5040E4BC00E0833440B05F",1)</f>
        <v>=DISPIMG("ID_101A82C3BA5040E4BC00E0833440B05F",1)</v>
      </c>
      <c r="J117" s="60"/>
    </row>
    <row r="118" s="49" customFormat="1" ht="120" customHeight="1" spans="1:10">
      <c r="A118" s="15" t="s">
        <v>338</v>
      </c>
      <c r="B118" s="15" t="s">
        <v>339</v>
      </c>
      <c r="C118" s="15" t="s">
        <v>340</v>
      </c>
      <c r="D118" s="15">
        <v>1</v>
      </c>
      <c r="E118" s="15" t="s">
        <v>26</v>
      </c>
      <c r="F118" s="73"/>
      <c r="G118" s="19"/>
      <c r="H118" s="22" t="s">
        <v>309</v>
      </c>
      <c r="I118" s="45" t="str">
        <f>_xlfn.DISPIMG("ID_89A0022FC2CB41C8A6DFD8D2EF578037",1)</f>
        <v>=DISPIMG("ID_89A0022FC2CB41C8A6DFD8D2EF578037",1)</v>
      </c>
      <c r="J118" s="60"/>
    </row>
    <row r="119" s="49" customFormat="1" ht="120" customHeight="1" spans="1:10">
      <c r="A119" s="15" t="s">
        <v>341</v>
      </c>
      <c r="B119" s="15" t="s">
        <v>127</v>
      </c>
      <c r="C119" s="15" t="s">
        <v>342</v>
      </c>
      <c r="D119" s="15">
        <v>1</v>
      </c>
      <c r="E119" s="15" t="s">
        <v>26</v>
      </c>
      <c r="F119" s="73"/>
      <c r="G119" s="19"/>
      <c r="H119" s="22" t="s">
        <v>343</v>
      </c>
      <c r="I119" s="45" t="str">
        <f>_xlfn.DISPIMG("ID_C7F95FAA9F834B2AA7EFA898A3ABE2B1",1)</f>
        <v>=DISPIMG("ID_C7F95FAA9F834B2AA7EFA898A3ABE2B1",1)</v>
      </c>
      <c r="J119" s="60"/>
    </row>
    <row r="120" s="49" customFormat="1" ht="231" customHeight="1" spans="1:10">
      <c r="A120" s="15" t="s">
        <v>344</v>
      </c>
      <c r="B120" s="15" t="s">
        <v>345</v>
      </c>
      <c r="C120" s="15" t="s">
        <v>346</v>
      </c>
      <c r="D120" s="15">
        <v>1</v>
      </c>
      <c r="E120" s="15" t="s">
        <v>26</v>
      </c>
      <c r="F120" s="73"/>
      <c r="G120" s="19"/>
      <c r="H120" s="22" t="s">
        <v>347</v>
      </c>
      <c r="I120" s="45" t="str">
        <f>_xlfn.DISPIMG("ID_3D4AA7726AEA4765A4BF5FCFA8FF438D",1)</f>
        <v>=DISPIMG("ID_3D4AA7726AEA4765A4BF5FCFA8FF438D",1)</v>
      </c>
      <c r="J120" s="60"/>
    </row>
    <row r="121" s="49" customFormat="1" ht="99" customHeight="1" spans="1:10">
      <c r="A121" s="15" t="s">
        <v>348</v>
      </c>
      <c r="B121" s="15" t="s">
        <v>349</v>
      </c>
      <c r="C121" s="15" t="s">
        <v>25</v>
      </c>
      <c r="D121" s="15">
        <v>1</v>
      </c>
      <c r="E121" s="15" t="s">
        <v>26</v>
      </c>
      <c r="F121" s="73"/>
      <c r="G121" s="19"/>
      <c r="H121" s="22" t="s">
        <v>350</v>
      </c>
      <c r="I121" s="45" t="str">
        <f>_xlfn.DISPIMG("ID_BFB697663ED94AEEB788A2E753F0C03B",1)</f>
        <v>=DISPIMG("ID_BFB697663ED94AEEB788A2E753F0C03B",1)</v>
      </c>
      <c r="J121" s="60"/>
    </row>
    <row r="122" s="49" customFormat="1" ht="409" customHeight="1" spans="1:10">
      <c r="A122" s="15" t="s">
        <v>351</v>
      </c>
      <c r="B122" s="15" t="s">
        <v>352</v>
      </c>
      <c r="C122" s="15" t="s">
        <v>353</v>
      </c>
      <c r="D122" s="15">
        <v>1</v>
      </c>
      <c r="E122" s="15" t="s">
        <v>26</v>
      </c>
      <c r="F122" s="73"/>
      <c r="G122" s="19"/>
      <c r="H122" s="22" t="s">
        <v>354</v>
      </c>
      <c r="I122" s="45" t="str">
        <f>_xlfn.DISPIMG("ID_54A02B3336064308BF644A8C2D1D33E6",1)</f>
        <v>=DISPIMG("ID_54A02B3336064308BF644A8C2D1D33E6",1)</v>
      </c>
      <c r="J122" s="60"/>
    </row>
    <row r="123" s="49" customFormat="1" ht="58" customHeight="1" spans="1:10">
      <c r="A123" s="15" t="s">
        <v>355</v>
      </c>
      <c r="B123" s="15" t="s">
        <v>149</v>
      </c>
      <c r="C123" s="15" t="s">
        <v>356</v>
      </c>
      <c r="D123" s="15">
        <v>6.4</v>
      </c>
      <c r="E123" s="15" t="s">
        <v>151</v>
      </c>
      <c r="F123" s="73"/>
      <c r="G123" s="19"/>
      <c r="H123" s="22" t="s">
        <v>152</v>
      </c>
      <c r="I123" s="45"/>
      <c r="J123" s="60"/>
    </row>
    <row r="124" s="49" customFormat="1" ht="77" customHeight="1" spans="1:10">
      <c r="A124" s="15" t="s">
        <v>357</v>
      </c>
      <c r="B124" s="15" t="s">
        <v>145</v>
      </c>
      <c r="C124" s="15" t="s">
        <v>146</v>
      </c>
      <c r="D124" s="15">
        <v>9</v>
      </c>
      <c r="E124" s="15" t="s">
        <v>26</v>
      </c>
      <c r="F124" s="73"/>
      <c r="G124" s="19"/>
      <c r="H124" s="22" t="s">
        <v>147</v>
      </c>
      <c r="I124" s="45" t="str">
        <f>_xlfn.DISPIMG("ID_05AC8E81E5EB4C0D8BC47327AC0087ED",1)</f>
        <v>=DISPIMG("ID_05AC8E81E5EB4C0D8BC47327AC0087ED",1)</v>
      </c>
      <c r="J124" s="60"/>
    </row>
    <row r="125" s="49" customFormat="1" ht="139" customHeight="1" spans="1:10">
      <c r="A125" s="15" t="s">
        <v>358</v>
      </c>
      <c r="B125" s="15" t="s">
        <v>29</v>
      </c>
      <c r="C125" s="15" t="s">
        <v>359</v>
      </c>
      <c r="D125" s="15">
        <v>16</v>
      </c>
      <c r="E125" s="15" t="s">
        <v>26</v>
      </c>
      <c r="F125" s="73"/>
      <c r="G125" s="19"/>
      <c r="H125" s="22" t="s">
        <v>31</v>
      </c>
      <c r="I125" s="45" t="str">
        <f>_xlfn.DISPIMG("ID_F7F84740BD8E4AF08A5D11636680968E",1)</f>
        <v>=DISPIMG("ID_F7F84740BD8E4AF08A5D11636680968E",1)</v>
      </c>
      <c r="J125" s="60"/>
    </row>
    <row r="126" s="49" customFormat="1" ht="23" customHeight="1" spans="1:10">
      <c r="A126" s="56" t="s">
        <v>360</v>
      </c>
      <c r="B126" s="56" t="s">
        <v>361</v>
      </c>
      <c r="C126" s="15"/>
      <c r="D126" s="15"/>
      <c r="E126" s="15"/>
      <c r="F126" s="73"/>
      <c r="G126" s="19"/>
      <c r="H126" s="22"/>
      <c r="I126" s="45"/>
      <c r="J126" s="60"/>
    </row>
    <row r="127" s="49" customFormat="1" ht="103" customHeight="1" spans="1:10">
      <c r="A127" s="15" t="s">
        <v>362</v>
      </c>
      <c r="B127" s="15" t="s">
        <v>363</v>
      </c>
      <c r="C127" s="15" t="s">
        <v>364</v>
      </c>
      <c r="D127" s="15">
        <v>6</v>
      </c>
      <c r="E127" s="15" t="s">
        <v>26</v>
      </c>
      <c r="F127" s="73"/>
      <c r="G127" s="19"/>
      <c r="H127" s="22" t="s">
        <v>365</v>
      </c>
      <c r="I127" s="45" t="str">
        <f>_xlfn.DISPIMG("ID_663483D07D64483FBE344EDC42B26553",1)</f>
        <v>=DISPIMG("ID_663483D07D64483FBE344EDC42B26553",1)</v>
      </c>
      <c r="J127" s="60"/>
    </row>
    <row r="128" s="49" customFormat="1" ht="306" customHeight="1" spans="1:10">
      <c r="A128" s="15" t="s">
        <v>366</v>
      </c>
      <c r="B128" s="15" t="s">
        <v>367</v>
      </c>
      <c r="C128" s="15" t="s">
        <v>368</v>
      </c>
      <c r="D128" s="15">
        <v>5</v>
      </c>
      <c r="E128" s="15" t="s">
        <v>26</v>
      </c>
      <c r="F128" s="73"/>
      <c r="G128" s="19"/>
      <c r="H128" s="22" t="s">
        <v>369</v>
      </c>
      <c r="I128" s="45" t="str">
        <f>_xlfn.DISPIMG("ID_B2476DF6F542401DB7422ACDB37ACB63",1)</f>
        <v>=DISPIMG("ID_B2476DF6F542401DB7422ACDB37ACB63",1)</v>
      </c>
      <c r="J128" s="60"/>
    </row>
    <row r="129" s="49" customFormat="1" ht="241" customHeight="1" spans="1:10">
      <c r="A129" s="15" t="s">
        <v>370</v>
      </c>
      <c r="B129" s="15" t="s">
        <v>371</v>
      </c>
      <c r="C129" s="15" t="s">
        <v>372</v>
      </c>
      <c r="D129" s="15">
        <v>1</v>
      </c>
      <c r="E129" s="15" t="s">
        <v>26</v>
      </c>
      <c r="F129" s="73"/>
      <c r="G129" s="19"/>
      <c r="H129" s="22" t="s">
        <v>373</v>
      </c>
      <c r="I129" s="45" t="str">
        <f>_xlfn.DISPIMG("ID_C9EF3C6375934631BC80C9399A4C6F9D",1)</f>
        <v>=DISPIMG("ID_C9EF3C6375934631BC80C9399A4C6F9D",1)</v>
      </c>
      <c r="J129" s="60"/>
    </row>
    <row r="130" s="50" customFormat="1" ht="140" spans="1:10">
      <c r="A130" s="16" t="s">
        <v>374</v>
      </c>
      <c r="B130" s="16" t="s">
        <v>375</v>
      </c>
      <c r="C130" s="16" t="s">
        <v>376</v>
      </c>
      <c r="D130" s="16">
        <v>4</v>
      </c>
      <c r="E130" s="16" t="s">
        <v>26</v>
      </c>
      <c r="F130" s="73"/>
      <c r="G130" s="32"/>
      <c r="H130" s="33" t="s">
        <v>377</v>
      </c>
      <c r="I130" s="76" t="str">
        <f>_xlfn.DISPIMG("ID_43EC73266E7A4276A527481E89A49CAB",1)</f>
        <v>=DISPIMG("ID_43EC73266E7A4276A527481E89A49CAB",1)</v>
      </c>
      <c r="J130" s="61"/>
    </row>
    <row r="131" s="49" customFormat="1" ht="139.55" spans="1:10">
      <c r="A131" s="15" t="s">
        <v>378</v>
      </c>
      <c r="B131" s="15" t="s">
        <v>379</v>
      </c>
      <c r="C131" s="15" t="s">
        <v>380</v>
      </c>
      <c r="D131" s="15">
        <v>33</v>
      </c>
      <c r="E131" s="15" t="s">
        <v>321</v>
      </c>
      <c r="F131" s="73"/>
      <c r="G131" s="19"/>
      <c r="H131" s="22" t="s">
        <v>381</v>
      </c>
      <c r="I131" s="45" t="str">
        <f>_xlfn.DISPIMG("ID_31A5E5EA8E8E47F3A7331C77F9CE08B7",1)</f>
        <v>=DISPIMG("ID_31A5E5EA8E8E47F3A7331C77F9CE08B7",1)</v>
      </c>
      <c r="J131" s="60"/>
    </row>
    <row r="132" s="49" customFormat="1" ht="30" customHeight="1" spans="1:10">
      <c r="A132" s="15">
        <v>0</v>
      </c>
      <c r="B132" s="15" t="s">
        <v>382</v>
      </c>
      <c r="C132" s="15" t="s">
        <v>383</v>
      </c>
      <c r="D132" s="15">
        <v>42</v>
      </c>
      <c r="E132" s="15" t="s">
        <v>321</v>
      </c>
      <c r="F132" s="73"/>
      <c r="G132" s="19"/>
      <c r="H132" s="22" t="s">
        <v>384</v>
      </c>
      <c r="I132" s="45"/>
      <c r="J132" s="60"/>
    </row>
    <row r="133" s="49" customFormat="1" ht="30" customHeight="1" spans="1:10">
      <c r="A133" s="15">
        <v>0</v>
      </c>
      <c r="B133" s="15" t="s">
        <v>385</v>
      </c>
      <c r="C133" s="15" t="s">
        <v>383</v>
      </c>
      <c r="D133" s="15">
        <v>42</v>
      </c>
      <c r="E133" s="15" t="s">
        <v>321</v>
      </c>
      <c r="F133" s="73"/>
      <c r="G133" s="19"/>
      <c r="H133" s="22" t="s">
        <v>384</v>
      </c>
      <c r="I133" s="45"/>
      <c r="J133" s="60"/>
    </row>
    <row r="134" s="49" customFormat="1" ht="30" customHeight="1" spans="1:10">
      <c r="A134" s="15" t="s">
        <v>386</v>
      </c>
      <c r="B134" s="15" t="s">
        <v>149</v>
      </c>
      <c r="C134" s="15" t="s">
        <v>387</v>
      </c>
      <c r="D134" s="15">
        <v>12.9</v>
      </c>
      <c r="E134" s="15" t="s">
        <v>151</v>
      </c>
      <c r="F134" s="73"/>
      <c r="G134" s="19"/>
      <c r="H134" s="22" t="s">
        <v>152</v>
      </c>
      <c r="I134" s="45"/>
      <c r="J134" s="60"/>
    </row>
    <row r="135" s="49" customFormat="1" ht="30" customHeight="1" spans="1:10">
      <c r="A135" s="15" t="s">
        <v>388</v>
      </c>
      <c r="B135" s="15" t="s">
        <v>149</v>
      </c>
      <c r="C135" s="15" t="s">
        <v>389</v>
      </c>
      <c r="D135" s="15">
        <v>1</v>
      </c>
      <c r="E135" s="15" t="s">
        <v>151</v>
      </c>
      <c r="F135" s="73"/>
      <c r="G135" s="19"/>
      <c r="H135" s="22" t="s">
        <v>152</v>
      </c>
      <c r="I135" s="45"/>
      <c r="J135" s="60"/>
    </row>
    <row r="136" s="49" customFormat="1" ht="76" customHeight="1" spans="1:10">
      <c r="A136" s="15" t="s">
        <v>390</v>
      </c>
      <c r="B136" s="15" t="s">
        <v>391</v>
      </c>
      <c r="C136" s="15" t="s">
        <v>392</v>
      </c>
      <c r="D136" s="15">
        <v>6</v>
      </c>
      <c r="E136" s="15" t="s">
        <v>26</v>
      </c>
      <c r="F136" s="73"/>
      <c r="G136" s="19"/>
      <c r="H136" s="22" t="s">
        <v>393</v>
      </c>
      <c r="I136" s="45"/>
      <c r="J136" s="60"/>
    </row>
    <row r="137" s="49" customFormat="1" ht="33" customHeight="1" spans="1:10">
      <c r="A137" s="15" t="s">
        <v>394</v>
      </c>
      <c r="B137" s="15" t="s">
        <v>149</v>
      </c>
      <c r="C137" s="15" t="s">
        <v>395</v>
      </c>
      <c r="D137" s="15">
        <v>8.2</v>
      </c>
      <c r="E137" s="15" t="s">
        <v>151</v>
      </c>
      <c r="F137" s="73"/>
      <c r="G137" s="19"/>
      <c r="H137" s="22" t="s">
        <v>152</v>
      </c>
      <c r="I137" s="45"/>
      <c r="J137" s="60"/>
    </row>
    <row r="138" s="49" customFormat="1" ht="139.55" spans="1:10">
      <c r="A138" s="15" t="s">
        <v>396</v>
      </c>
      <c r="B138" s="15" t="s">
        <v>379</v>
      </c>
      <c r="C138" s="15" t="s">
        <v>397</v>
      </c>
      <c r="D138" s="15">
        <v>15</v>
      </c>
      <c r="E138" s="15" t="s">
        <v>321</v>
      </c>
      <c r="F138" s="73"/>
      <c r="G138" s="19"/>
      <c r="H138" s="22" t="s">
        <v>381</v>
      </c>
      <c r="I138" s="45" t="str">
        <f>_xlfn.DISPIMG("ID_51D1D524DFE74A68AD3D6FE2C7796258",1)</f>
        <v>=DISPIMG("ID_51D1D524DFE74A68AD3D6FE2C7796258",1)</v>
      </c>
      <c r="J138" s="60"/>
    </row>
    <row r="139" s="49" customFormat="1" ht="35" customHeight="1" spans="1:10">
      <c r="A139" s="15">
        <v>0</v>
      </c>
      <c r="B139" s="15" t="s">
        <v>382</v>
      </c>
      <c r="C139" s="15" t="s">
        <v>398</v>
      </c>
      <c r="D139" s="15">
        <v>18.5</v>
      </c>
      <c r="E139" s="15" t="s">
        <v>321</v>
      </c>
      <c r="F139" s="73"/>
      <c r="G139" s="19"/>
      <c r="H139" s="22" t="s">
        <v>384</v>
      </c>
      <c r="I139" s="45"/>
      <c r="J139" s="60"/>
    </row>
    <row r="140" s="49" customFormat="1" ht="35" customHeight="1" spans="1:10">
      <c r="A140" s="15">
        <v>0</v>
      </c>
      <c r="B140" s="15" t="s">
        <v>385</v>
      </c>
      <c r="C140" s="15" t="s">
        <v>398</v>
      </c>
      <c r="D140" s="15">
        <v>18.5</v>
      </c>
      <c r="E140" s="15" t="s">
        <v>321</v>
      </c>
      <c r="F140" s="73"/>
      <c r="G140" s="19"/>
      <c r="H140" s="22" t="s">
        <v>384</v>
      </c>
      <c r="I140" s="45"/>
      <c r="J140" s="60"/>
    </row>
    <row r="141" s="49" customFormat="1" ht="158" customHeight="1" spans="1:10">
      <c r="A141" s="15" t="s">
        <v>399</v>
      </c>
      <c r="B141" s="15" t="s">
        <v>400</v>
      </c>
      <c r="C141" s="15" t="s">
        <v>401</v>
      </c>
      <c r="D141" s="15">
        <v>6</v>
      </c>
      <c r="E141" s="15" t="s">
        <v>26</v>
      </c>
      <c r="F141" s="73"/>
      <c r="G141" s="19"/>
      <c r="H141" s="22" t="s">
        <v>27</v>
      </c>
      <c r="I141" s="45" t="str">
        <f>_xlfn.DISPIMG("ID_B01FC446665D4074AFB6028409140CA8",1)</f>
        <v>=DISPIMG("ID_B01FC446665D4074AFB6028409140CA8",1)</v>
      </c>
      <c r="J141" s="60"/>
    </row>
    <row r="142" s="49" customFormat="1" ht="139.55" spans="1:10">
      <c r="A142" s="15" t="s">
        <v>402</v>
      </c>
      <c r="B142" s="15" t="s">
        <v>403</v>
      </c>
      <c r="C142" s="15" t="s">
        <v>404</v>
      </c>
      <c r="D142" s="15">
        <v>2</v>
      </c>
      <c r="E142" s="15" t="s">
        <v>26</v>
      </c>
      <c r="F142" s="73"/>
      <c r="G142" s="19"/>
      <c r="H142" s="22" t="s">
        <v>405</v>
      </c>
      <c r="I142" s="45" t="str">
        <f>_xlfn.DISPIMG("ID_727CA9615635405D8AA5EFF544DE4B87",1)</f>
        <v>=DISPIMG("ID_727CA9615635405D8AA5EFF544DE4B87",1)</v>
      </c>
      <c r="J142" s="60"/>
    </row>
    <row r="143" s="49" customFormat="1" ht="139.55" spans="1:10">
      <c r="A143" s="15" t="s">
        <v>406</v>
      </c>
      <c r="B143" s="15" t="s">
        <v>335</v>
      </c>
      <c r="C143" s="15" t="s">
        <v>336</v>
      </c>
      <c r="D143" s="15">
        <v>6</v>
      </c>
      <c r="E143" s="15" t="s">
        <v>26</v>
      </c>
      <c r="F143" s="73"/>
      <c r="G143" s="19"/>
      <c r="H143" s="22" t="s">
        <v>407</v>
      </c>
      <c r="I143" s="45" t="str">
        <f>_xlfn.DISPIMG("ID_864FAE4CFF3546CABE5F36D8228C26C5",1)</f>
        <v>=DISPIMG("ID_864FAE4CFF3546CABE5F36D8228C26C5",1)</v>
      </c>
      <c r="J143" s="60"/>
    </row>
    <row r="144" s="49" customFormat="1" ht="135.5" spans="1:10">
      <c r="A144" s="15" t="s">
        <v>408</v>
      </c>
      <c r="B144" s="15" t="s">
        <v>61</v>
      </c>
      <c r="C144" s="15" t="s">
        <v>25</v>
      </c>
      <c r="D144" s="15">
        <v>7</v>
      </c>
      <c r="E144" s="15" t="s">
        <v>26</v>
      </c>
      <c r="F144" s="73"/>
      <c r="G144" s="19"/>
      <c r="H144" s="22" t="s">
        <v>409</v>
      </c>
      <c r="I144" s="45" t="str">
        <f>_xlfn.DISPIMG("ID_45BFC46FEF304DC59127535B518C47D5",1)</f>
        <v>=DISPIMG("ID_45BFC46FEF304DC59127535B518C47D5",1)</v>
      </c>
      <c r="J144" s="60"/>
    </row>
    <row r="145" s="49" customFormat="1" ht="256" customHeight="1" spans="1:10">
      <c r="A145" s="15" t="s">
        <v>410</v>
      </c>
      <c r="B145" s="15" t="s">
        <v>411</v>
      </c>
      <c r="C145" s="15" t="s">
        <v>412</v>
      </c>
      <c r="D145" s="15">
        <v>2</v>
      </c>
      <c r="E145" s="15" t="s">
        <v>26</v>
      </c>
      <c r="F145" s="73"/>
      <c r="G145" s="19"/>
      <c r="H145" s="22" t="s">
        <v>413</v>
      </c>
      <c r="I145" s="45" t="str">
        <f>_xlfn.DISPIMG("ID_0E0F12E539EA41B4A8F5DC285E9AA574",1)</f>
        <v>=DISPIMG("ID_0E0F12E539EA41B4A8F5DC285E9AA574",1)</v>
      </c>
      <c r="J145" s="60"/>
    </row>
    <row r="146" s="49" customFormat="1" ht="35" spans="1:10">
      <c r="A146" s="15">
        <v>0</v>
      </c>
      <c r="B146" s="15" t="s">
        <v>134</v>
      </c>
      <c r="C146" s="15"/>
      <c r="D146" s="15">
        <v>2</v>
      </c>
      <c r="E146" s="15" t="s">
        <v>26</v>
      </c>
      <c r="F146" s="73"/>
      <c r="G146" s="19"/>
      <c r="H146" s="22" t="s">
        <v>135</v>
      </c>
      <c r="I146" s="45"/>
      <c r="J146" s="60"/>
    </row>
    <row r="147" s="49" customFormat="1" ht="109" customHeight="1" spans="1:10">
      <c r="A147" s="15" t="s">
        <v>414</v>
      </c>
      <c r="B147" s="15" t="s">
        <v>65</v>
      </c>
      <c r="C147" s="15" t="s">
        <v>25</v>
      </c>
      <c r="D147" s="15">
        <v>7</v>
      </c>
      <c r="E147" s="15" t="s">
        <v>26</v>
      </c>
      <c r="F147" s="73"/>
      <c r="G147" s="19"/>
      <c r="H147" s="22" t="s">
        <v>66</v>
      </c>
      <c r="I147" s="45"/>
      <c r="J147" s="60"/>
    </row>
    <row r="148" s="49" customFormat="1" ht="139.55" spans="1:10">
      <c r="A148" s="15" t="s">
        <v>415</v>
      </c>
      <c r="B148" s="15" t="s">
        <v>416</v>
      </c>
      <c r="C148" s="15" t="s">
        <v>417</v>
      </c>
      <c r="D148" s="15">
        <v>4</v>
      </c>
      <c r="E148" s="15" t="s">
        <v>26</v>
      </c>
      <c r="F148" s="73"/>
      <c r="G148" s="19"/>
      <c r="H148" s="22" t="s">
        <v>418</v>
      </c>
      <c r="I148" s="45" t="str">
        <f>_xlfn.DISPIMG("ID_AE1C3AD705BA4DFE960A0DBD85178D9B",1)</f>
        <v>=DISPIMG("ID_AE1C3AD705BA4DFE960A0DBD85178D9B",1)</v>
      </c>
      <c r="J148" s="60"/>
    </row>
    <row r="149" s="49" customFormat="1" ht="139.55" spans="1:10">
      <c r="A149" s="15" t="s">
        <v>419</v>
      </c>
      <c r="B149" s="15" t="s">
        <v>416</v>
      </c>
      <c r="C149" s="15" t="s">
        <v>420</v>
      </c>
      <c r="D149" s="15">
        <v>3</v>
      </c>
      <c r="E149" s="15" t="s">
        <v>26</v>
      </c>
      <c r="F149" s="73"/>
      <c r="G149" s="19"/>
      <c r="H149" s="22" t="s">
        <v>418</v>
      </c>
      <c r="I149" s="45" t="str">
        <f>_xlfn.DISPIMG("ID_66CF3F9DD2434F169E7AB9CE09B17F0E",1)</f>
        <v>=DISPIMG("ID_66CF3F9DD2434F169E7AB9CE09B17F0E",1)</v>
      </c>
      <c r="J149" s="60"/>
    </row>
    <row r="150" s="49" customFormat="1" ht="139.55" spans="1:10">
      <c r="A150" s="15" t="s">
        <v>421</v>
      </c>
      <c r="B150" s="15" t="s">
        <v>403</v>
      </c>
      <c r="C150" s="15" t="s">
        <v>422</v>
      </c>
      <c r="D150" s="15">
        <v>2</v>
      </c>
      <c r="E150" s="15" t="s">
        <v>26</v>
      </c>
      <c r="F150" s="73"/>
      <c r="G150" s="19"/>
      <c r="H150" s="22" t="s">
        <v>405</v>
      </c>
      <c r="I150" s="45" t="str">
        <f>_xlfn.DISPIMG("ID_EAE991BF12A44F1899D164EFB2EC5A86",1)</f>
        <v>=DISPIMG("ID_EAE991BF12A44F1899D164EFB2EC5A86",1)</v>
      </c>
      <c r="J150" s="60"/>
    </row>
    <row r="151" s="49" customFormat="1" ht="120" customHeight="1" spans="1:10">
      <c r="A151" s="15" t="s">
        <v>423</v>
      </c>
      <c r="B151" s="15" t="s">
        <v>89</v>
      </c>
      <c r="C151" s="15" t="s">
        <v>191</v>
      </c>
      <c r="D151" s="15">
        <v>8</v>
      </c>
      <c r="E151" s="15" t="s">
        <v>26</v>
      </c>
      <c r="F151" s="73"/>
      <c r="G151" s="19"/>
      <c r="H151" s="22" t="s">
        <v>91</v>
      </c>
      <c r="I151" s="45" t="str">
        <f>_xlfn.DISPIMG("ID_C5AF8F93B97349558EACDC1EB76345A2",1)</f>
        <v>=DISPIMG("ID_C5AF8F93B97349558EACDC1EB76345A2",1)</v>
      </c>
      <c r="J151" s="60"/>
    </row>
    <row r="152" s="49" customFormat="1" ht="163" customHeight="1" spans="1:10">
      <c r="A152" s="15" t="s">
        <v>424</v>
      </c>
      <c r="B152" s="15" t="s">
        <v>245</v>
      </c>
      <c r="C152" s="15" t="s">
        <v>246</v>
      </c>
      <c r="D152" s="15">
        <v>1</v>
      </c>
      <c r="E152" s="15" t="s">
        <v>26</v>
      </c>
      <c r="F152" s="73"/>
      <c r="G152" s="19"/>
      <c r="H152" s="74" t="s">
        <v>247</v>
      </c>
      <c r="I152" s="45"/>
      <c r="J152" s="60"/>
    </row>
    <row r="153" s="49" customFormat="1" ht="120" customHeight="1" spans="1:10">
      <c r="A153" s="15" t="s">
        <v>425</v>
      </c>
      <c r="B153" s="15" t="s">
        <v>426</v>
      </c>
      <c r="C153" s="15" t="s">
        <v>277</v>
      </c>
      <c r="D153" s="15">
        <v>1</v>
      </c>
      <c r="E153" s="15" t="s">
        <v>26</v>
      </c>
      <c r="F153" s="73"/>
      <c r="G153" s="19"/>
      <c r="H153" s="22" t="s">
        <v>427</v>
      </c>
      <c r="I153" s="45" t="str">
        <f>_xlfn.DISPIMG("ID_394FFDCD9C67444A885FD38C56A74443",1)</f>
        <v>=DISPIMG("ID_394FFDCD9C67444A885FD38C56A74443",1)</v>
      </c>
      <c r="J153" s="60"/>
    </row>
    <row r="154" s="49" customFormat="1" ht="254" customHeight="1" spans="1:10">
      <c r="A154" s="15" t="s">
        <v>428</v>
      </c>
      <c r="B154" s="15" t="s">
        <v>236</v>
      </c>
      <c r="C154" s="15" t="s">
        <v>237</v>
      </c>
      <c r="D154" s="15">
        <v>1</v>
      </c>
      <c r="E154" s="15" t="s">
        <v>26</v>
      </c>
      <c r="F154" s="73"/>
      <c r="G154" s="19"/>
      <c r="H154" s="22" t="s">
        <v>204</v>
      </c>
      <c r="I154" s="45" t="str">
        <f>_xlfn.DISPIMG("ID_B48447C732B04F309E0BDB431C5F165B",1)</f>
        <v>=DISPIMG("ID_B48447C732B04F309E0BDB431C5F165B",1)</v>
      </c>
      <c r="J154" s="60"/>
    </row>
    <row r="155" s="49" customFormat="1" ht="35" spans="1:10">
      <c r="A155" s="15">
        <v>0</v>
      </c>
      <c r="B155" s="15" t="s">
        <v>134</v>
      </c>
      <c r="C155" s="15"/>
      <c r="D155" s="15">
        <v>2</v>
      </c>
      <c r="E155" s="15" t="s">
        <v>26</v>
      </c>
      <c r="F155" s="73"/>
      <c r="G155" s="19"/>
      <c r="H155" s="22" t="s">
        <v>135</v>
      </c>
      <c r="I155" s="45"/>
      <c r="J155" s="60"/>
    </row>
    <row r="156" s="49" customFormat="1" ht="17.5" spans="1:10">
      <c r="A156" s="15" t="s">
        <v>429</v>
      </c>
      <c r="B156" s="15" t="s">
        <v>149</v>
      </c>
      <c r="C156" s="15" t="s">
        <v>430</v>
      </c>
      <c r="D156" s="15">
        <v>1.3</v>
      </c>
      <c r="E156" s="15" t="s">
        <v>151</v>
      </c>
      <c r="F156" s="73"/>
      <c r="G156" s="19"/>
      <c r="H156" s="22" t="s">
        <v>152</v>
      </c>
      <c r="I156" s="45"/>
      <c r="J156" s="60"/>
    </row>
    <row r="157" s="49" customFormat="1" ht="139.55" spans="1:10">
      <c r="A157" s="15" t="s">
        <v>431</v>
      </c>
      <c r="B157" s="15" t="s">
        <v>106</v>
      </c>
      <c r="C157" s="15" t="s">
        <v>107</v>
      </c>
      <c r="D157" s="15">
        <v>1</v>
      </c>
      <c r="E157" s="15" t="s">
        <v>26</v>
      </c>
      <c r="F157" s="73"/>
      <c r="G157" s="19"/>
      <c r="H157" s="22" t="s">
        <v>108</v>
      </c>
      <c r="I157" s="45" t="str">
        <f>_xlfn.DISPIMG("ID_D988462E0AC645969299B6E00F169D8D",1)</f>
        <v>=DISPIMG("ID_D988462E0AC645969299B6E00F169D8D",1)</v>
      </c>
      <c r="J157" s="60"/>
    </row>
    <row r="158" s="49" customFormat="1" ht="140" spans="1:10">
      <c r="A158" s="15" t="s">
        <v>432</v>
      </c>
      <c r="B158" s="15" t="s">
        <v>433</v>
      </c>
      <c r="C158" s="15"/>
      <c r="D158" s="15">
        <v>3</v>
      </c>
      <c r="E158" s="15" t="s">
        <v>26</v>
      </c>
      <c r="F158" s="73"/>
      <c r="G158" s="19"/>
      <c r="H158" s="22" t="s">
        <v>434</v>
      </c>
      <c r="I158" s="45" t="str">
        <f>_xlfn.DISPIMG("ID_6C67982F96834665BA3427B765B54A78",1)</f>
        <v>=DISPIMG("ID_6C67982F96834665BA3427B765B54A78",1)</v>
      </c>
      <c r="J158" s="60"/>
    </row>
    <row r="159" s="49" customFormat="1" ht="23" customHeight="1" spans="1:10">
      <c r="A159" s="56" t="s">
        <v>435</v>
      </c>
      <c r="B159" s="56" t="s">
        <v>436</v>
      </c>
      <c r="C159" s="15"/>
      <c r="D159" s="15"/>
      <c r="E159" s="15"/>
      <c r="F159" s="73"/>
      <c r="G159" s="19"/>
      <c r="H159" s="22"/>
      <c r="I159" s="45"/>
      <c r="J159" s="60"/>
    </row>
    <row r="160" s="49" customFormat="1" ht="120" customHeight="1" spans="1:10">
      <c r="A160" s="15" t="s">
        <v>437</v>
      </c>
      <c r="B160" s="15" t="s">
        <v>89</v>
      </c>
      <c r="C160" s="15" t="s">
        <v>191</v>
      </c>
      <c r="D160" s="15">
        <v>2</v>
      </c>
      <c r="E160" s="15" t="s">
        <v>26</v>
      </c>
      <c r="F160" s="73"/>
      <c r="G160" s="19"/>
      <c r="H160" s="22" t="s">
        <v>91</v>
      </c>
      <c r="I160" s="45" t="str">
        <f>_xlfn.DISPIMG("ID_6AA6F72D3BF0449E83183C89FAC3FE0D",1)</f>
        <v>=DISPIMG("ID_6AA6F72D3BF0449E83183C89FAC3FE0D",1)</v>
      </c>
      <c r="J160" s="60"/>
    </row>
    <row r="161" s="49" customFormat="1" ht="120" customHeight="1" spans="1:10">
      <c r="A161" s="15" t="s">
        <v>438</v>
      </c>
      <c r="B161" s="15" t="s">
        <v>89</v>
      </c>
      <c r="C161" s="15" t="s">
        <v>439</v>
      </c>
      <c r="D161" s="15">
        <v>4</v>
      </c>
      <c r="E161" s="15" t="s">
        <v>26</v>
      </c>
      <c r="F161" s="73"/>
      <c r="G161" s="19"/>
      <c r="H161" s="22" t="s">
        <v>91</v>
      </c>
      <c r="I161" s="45" t="str">
        <f>_xlfn.DISPIMG("ID_8323D0A26CC749E9AD8A61D5D7BEAD81",1)</f>
        <v>=DISPIMG("ID_8323D0A26CC749E9AD8A61D5D7BEAD81",1)</v>
      </c>
      <c r="J161" s="60"/>
    </row>
    <row r="162" s="49" customFormat="1" ht="120" customHeight="1" spans="1:10">
      <c r="A162" s="15" t="s">
        <v>440</v>
      </c>
      <c r="B162" s="15" t="s">
        <v>44</v>
      </c>
      <c r="C162" s="15" t="s">
        <v>45</v>
      </c>
      <c r="D162" s="15">
        <v>2</v>
      </c>
      <c r="E162" s="15" t="s">
        <v>26</v>
      </c>
      <c r="F162" s="73"/>
      <c r="G162" s="19"/>
      <c r="H162" s="22" t="s">
        <v>46</v>
      </c>
      <c r="I162" s="45" t="str">
        <f>_xlfn.DISPIMG("ID_512FDC863AC241298A65882950775972",1)</f>
        <v>=DISPIMG("ID_512FDC863AC241298A65882950775972",1)</v>
      </c>
      <c r="J162" s="60"/>
    </row>
    <row r="163" s="49" customFormat="1" ht="23" customHeight="1" spans="1:10">
      <c r="A163" s="56" t="s">
        <v>441</v>
      </c>
      <c r="B163" s="56" t="s">
        <v>442</v>
      </c>
      <c r="C163" s="15"/>
      <c r="D163" s="15"/>
      <c r="E163" s="15"/>
      <c r="F163" s="73"/>
      <c r="G163" s="19"/>
      <c r="H163" s="22"/>
      <c r="I163" s="45"/>
      <c r="J163" s="60"/>
    </row>
    <row r="164" s="68" customFormat="1" ht="177" customHeight="1" spans="1:10">
      <c r="A164" s="15" t="s">
        <v>443</v>
      </c>
      <c r="B164" s="15" t="s">
        <v>444</v>
      </c>
      <c r="C164" s="15" t="s">
        <v>445</v>
      </c>
      <c r="D164" s="15">
        <v>1</v>
      </c>
      <c r="E164" s="15" t="s">
        <v>26</v>
      </c>
      <c r="F164" s="73"/>
      <c r="G164" s="19"/>
      <c r="H164" s="74" t="s">
        <v>446</v>
      </c>
      <c r="I164" s="45" t="str">
        <f>_xlfn.DISPIMG("ID_0F4F7A2F3C0C4222A07BE8FABD1AC1CB",1)</f>
        <v>=DISPIMG("ID_0F4F7A2F3C0C4222A07BE8FABD1AC1CB",1)</v>
      </c>
      <c r="J164" s="75"/>
    </row>
    <row r="165" s="49" customFormat="1" ht="139.55" spans="1:10">
      <c r="A165" s="15" t="s">
        <v>447</v>
      </c>
      <c r="B165" s="15" t="s">
        <v>89</v>
      </c>
      <c r="C165" s="15" t="s">
        <v>191</v>
      </c>
      <c r="D165" s="15">
        <v>4</v>
      </c>
      <c r="E165" s="15" t="s">
        <v>26</v>
      </c>
      <c r="F165" s="73"/>
      <c r="G165" s="19"/>
      <c r="H165" s="22" t="s">
        <v>91</v>
      </c>
      <c r="I165" s="45" t="str">
        <f>_xlfn.DISPIMG("ID_0790932034174736B17B68BFBEF066E9",1)</f>
        <v>=DISPIMG("ID_0790932034174736B17B68BFBEF066E9",1)</v>
      </c>
      <c r="J165" s="60"/>
    </row>
    <row r="166" s="49" customFormat="1" ht="139.55" spans="1:10">
      <c r="A166" s="15" t="s">
        <v>448</v>
      </c>
      <c r="B166" s="15" t="s">
        <v>89</v>
      </c>
      <c r="C166" s="15" t="s">
        <v>439</v>
      </c>
      <c r="D166" s="15">
        <v>1</v>
      </c>
      <c r="E166" s="15" t="s">
        <v>26</v>
      </c>
      <c r="F166" s="73"/>
      <c r="G166" s="19"/>
      <c r="H166" s="22" t="s">
        <v>91</v>
      </c>
      <c r="I166" s="45" t="str">
        <f>_xlfn.DISPIMG("ID_DC6FEBC07C014DD1B1BDD4C52D7CB804",1)</f>
        <v>=DISPIMG("ID_DC6FEBC07C014DD1B1BDD4C52D7CB804",1)</v>
      </c>
      <c r="J166" s="60"/>
    </row>
    <row r="167" s="49" customFormat="1" ht="23" customHeight="1" spans="1:10">
      <c r="A167" s="56" t="s">
        <v>449</v>
      </c>
      <c r="B167" s="56" t="s">
        <v>450</v>
      </c>
      <c r="C167" s="15"/>
      <c r="D167" s="15"/>
      <c r="E167" s="15"/>
      <c r="F167" s="73"/>
      <c r="G167" s="19"/>
      <c r="H167" s="22"/>
      <c r="I167" s="45"/>
      <c r="J167" s="60"/>
    </row>
    <row r="168" s="68" customFormat="1" ht="261" customHeight="1" spans="1:10">
      <c r="A168" s="15" t="s">
        <v>451</v>
      </c>
      <c r="B168" s="15" t="s">
        <v>452</v>
      </c>
      <c r="C168" s="15" t="s">
        <v>453</v>
      </c>
      <c r="D168" s="15">
        <v>1</v>
      </c>
      <c r="E168" s="15" t="s">
        <v>26</v>
      </c>
      <c r="F168" s="73"/>
      <c r="G168" s="19"/>
      <c r="H168" s="74" t="s">
        <v>446</v>
      </c>
      <c r="I168" s="45" t="str">
        <f>_xlfn.DISPIMG("ID_37F85A935FAD47DF917E53B0B4897A9C",1)</f>
        <v>=DISPIMG("ID_37F85A935FAD47DF917E53B0B4897A9C",1)</v>
      </c>
      <c r="J168" s="75"/>
    </row>
    <row r="169" s="49" customFormat="1" ht="135.5" spans="1:10">
      <c r="A169" s="15" t="s">
        <v>454</v>
      </c>
      <c r="B169" s="15" t="s">
        <v>89</v>
      </c>
      <c r="C169" s="15" t="s">
        <v>191</v>
      </c>
      <c r="D169" s="15">
        <v>6</v>
      </c>
      <c r="E169" s="15" t="s">
        <v>26</v>
      </c>
      <c r="F169" s="73"/>
      <c r="G169" s="19"/>
      <c r="H169" s="22" t="s">
        <v>91</v>
      </c>
      <c r="I169" s="45" t="str">
        <f>_xlfn.DISPIMG("ID_73BB976F6499482484914D534038AFCA",1)</f>
        <v>=DISPIMG("ID_73BB976F6499482484914D534038AFCA",1)</v>
      </c>
      <c r="J169" s="60"/>
    </row>
    <row r="170" s="49" customFormat="1" ht="23" customHeight="1" spans="1:10">
      <c r="A170" s="56" t="s">
        <v>455</v>
      </c>
      <c r="B170" s="56" t="s">
        <v>456</v>
      </c>
      <c r="C170" s="15"/>
      <c r="D170" s="15"/>
      <c r="E170" s="15"/>
      <c r="F170" s="73"/>
      <c r="G170" s="19"/>
      <c r="H170" s="22"/>
      <c r="I170" s="45"/>
      <c r="J170" s="60"/>
    </row>
    <row r="171" s="49" customFormat="1" ht="87.5" spans="1:10">
      <c r="A171" s="15" t="s">
        <v>457</v>
      </c>
      <c r="B171" s="15" t="s">
        <v>65</v>
      </c>
      <c r="C171" s="15" t="s">
        <v>62</v>
      </c>
      <c r="D171" s="15">
        <v>1</v>
      </c>
      <c r="E171" s="15" t="s">
        <v>26</v>
      </c>
      <c r="F171" s="73"/>
      <c r="G171" s="19"/>
      <c r="H171" s="22" t="s">
        <v>66</v>
      </c>
      <c r="I171" s="45"/>
      <c r="J171" s="60"/>
    </row>
    <row r="172" s="49" customFormat="1" ht="139.55" spans="1:10">
      <c r="A172" s="15" t="s">
        <v>458</v>
      </c>
      <c r="B172" s="15" t="s">
        <v>230</v>
      </c>
      <c r="C172" s="15" t="s">
        <v>62</v>
      </c>
      <c r="D172" s="15">
        <v>1</v>
      </c>
      <c r="E172" s="15" t="s">
        <v>26</v>
      </c>
      <c r="F172" s="73"/>
      <c r="G172" s="19"/>
      <c r="H172" s="22" t="s">
        <v>459</v>
      </c>
      <c r="I172" s="45" t="str">
        <f>_xlfn.DISPIMG("ID_D8DC90F8FAED47F2A273B1FF204220E6",1)</f>
        <v>=DISPIMG("ID_D8DC90F8FAED47F2A273B1FF204220E6",1)</v>
      </c>
      <c r="J172" s="60"/>
    </row>
    <row r="173" s="49" customFormat="1" ht="139.55" spans="1:10">
      <c r="A173" s="15" t="s">
        <v>460</v>
      </c>
      <c r="B173" s="15" t="s">
        <v>57</v>
      </c>
      <c r="C173" s="15" t="s">
        <v>58</v>
      </c>
      <c r="D173" s="15">
        <v>1</v>
      </c>
      <c r="E173" s="15" t="s">
        <v>26</v>
      </c>
      <c r="F173" s="73"/>
      <c r="G173" s="19"/>
      <c r="H173" s="22" t="s">
        <v>461</v>
      </c>
      <c r="I173" s="45" t="str">
        <f>_xlfn.DISPIMG("ID_29CE7500620647D1926E65D61F550F1B",1)</f>
        <v>=DISPIMG("ID_29CE7500620647D1926E65D61F550F1B",1)</v>
      </c>
      <c r="J173" s="60"/>
    </row>
    <row r="174" s="49" customFormat="1" ht="35" spans="1:10">
      <c r="A174" s="15">
        <v>0</v>
      </c>
      <c r="B174" s="15" t="s">
        <v>134</v>
      </c>
      <c r="C174" s="15"/>
      <c r="D174" s="15">
        <v>1</v>
      </c>
      <c r="E174" s="15" t="s">
        <v>26</v>
      </c>
      <c r="F174" s="73"/>
      <c r="G174" s="19"/>
      <c r="H174" s="22" t="s">
        <v>135</v>
      </c>
      <c r="I174" s="45"/>
      <c r="J174" s="60"/>
    </row>
    <row r="175" s="49" customFormat="1" ht="139.55" spans="1:10">
      <c r="A175" s="15" t="s">
        <v>462</v>
      </c>
      <c r="B175" s="15" t="s">
        <v>145</v>
      </c>
      <c r="C175" s="15" t="s">
        <v>146</v>
      </c>
      <c r="D175" s="15">
        <v>1</v>
      </c>
      <c r="E175" s="15" t="s">
        <v>26</v>
      </c>
      <c r="F175" s="73"/>
      <c r="G175" s="19"/>
      <c r="H175" s="22" t="s">
        <v>147</v>
      </c>
      <c r="I175" s="45" t="str">
        <f>_xlfn.DISPIMG("ID_68091F221A0A4E828B0303DC211A350A",1)</f>
        <v>=DISPIMG("ID_68091F221A0A4E828B0303DC211A350A",1)</v>
      </c>
      <c r="J175" s="60"/>
    </row>
    <row r="176" s="49" customFormat="1" ht="139.55" spans="1:10">
      <c r="A176" s="15" t="s">
        <v>463</v>
      </c>
      <c r="B176" s="15" t="s">
        <v>44</v>
      </c>
      <c r="C176" s="15" t="s">
        <v>45</v>
      </c>
      <c r="D176" s="15">
        <v>1</v>
      </c>
      <c r="E176" s="15" t="s">
        <v>26</v>
      </c>
      <c r="F176" s="73"/>
      <c r="G176" s="19"/>
      <c r="H176" s="22" t="s">
        <v>46</v>
      </c>
      <c r="I176" s="45" t="str">
        <f>_xlfn.DISPIMG("ID_78E629C146704E6394B95DC5A515C77D",1)</f>
        <v>=DISPIMG("ID_78E629C146704E6394B95DC5A515C77D",1)</v>
      </c>
      <c r="J176" s="60"/>
    </row>
    <row r="177" s="49" customFormat="1" ht="139.55" spans="1:10">
      <c r="A177" s="15" t="s">
        <v>464</v>
      </c>
      <c r="B177" s="15" t="s">
        <v>89</v>
      </c>
      <c r="C177" s="15" t="s">
        <v>465</v>
      </c>
      <c r="D177" s="15">
        <v>1</v>
      </c>
      <c r="E177" s="15" t="s">
        <v>26</v>
      </c>
      <c r="F177" s="73"/>
      <c r="G177" s="19"/>
      <c r="H177" s="22" t="s">
        <v>264</v>
      </c>
      <c r="I177" s="45" t="str">
        <f>_xlfn.DISPIMG("ID_B5A2A710C50D4804A031DA69A390E962",1)</f>
        <v>=DISPIMG("ID_B5A2A710C50D4804A031DA69A390E962",1)</v>
      </c>
      <c r="J177" s="60"/>
    </row>
    <row r="178" s="49" customFormat="1" ht="182" customHeight="1" spans="1:10">
      <c r="A178" s="15" t="s">
        <v>466</v>
      </c>
      <c r="B178" s="15" t="s">
        <v>245</v>
      </c>
      <c r="C178" s="15" t="s">
        <v>246</v>
      </c>
      <c r="D178" s="15">
        <v>1</v>
      </c>
      <c r="E178" s="15" t="s">
        <v>26</v>
      </c>
      <c r="F178" s="73"/>
      <c r="G178" s="19"/>
      <c r="H178" s="74" t="s">
        <v>247</v>
      </c>
      <c r="I178" s="45"/>
      <c r="J178" s="60"/>
    </row>
    <row r="179" s="49" customFormat="1" ht="23" customHeight="1" spans="1:10">
      <c r="A179" s="56" t="s">
        <v>467</v>
      </c>
      <c r="B179" s="56" t="s">
        <v>468</v>
      </c>
      <c r="C179" s="15"/>
      <c r="D179" s="15"/>
      <c r="E179" s="15"/>
      <c r="F179" s="73"/>
      <c r="G179" s="19"/>
      <c r="H179" s="22"/>
      <c r="I179" s="45"/>
      <c r="J179" s="60"/>
    </row>
    <row r="180" s="49" customFormat="1" ht="139.55" spans="1:10">
      <c r="A180" s="15" t="s">
        <v>469</v>
      </c>
      <c r="B180" s="15" t="s">
        <v>44</v>
      </c>
      <c r="C180" s="15" t="s">
        <v>45</v>
      </c>
      <c r="D180" s="15">
        <v>1</v>
      </c>
      <c r="E180" s="15" t="s">
        <v>26</v>
      </c>
      <c r="F180" s="73"/>
      <c r="G180" s="19"/>
      <c r="H180" s="22" t="s">
        <v>46</v>
      </c>
      <c r="I180" s="45" t="str">
        <f>_xlfn.DISPIMG("ID_D8376E75F80141BB98991D950B94334D",1)</f>
        <v>=DISPIMG("ID_D8376E75F80141BB98991D950B94334D",1)</v>
      </c>
      <c r="J180" s="60"/>
    </row>
    <row r="181" s="49" customFormat="1" ht="139.55" spans="1:10">
      <c r="A181" s="15" t="s">
        <v>470</v>
      </c>
      <c r="B181" s="15" t="s">
        <v>471</v>
      </c>
      <c r="C181" s="15" t="s">
        <v>472</v>
      </c>
      <c r="D181" s="15">
        <v>2</v>
      </c>
      <c r="E181" s="15" t="s">
        <v>26</v>
      </c>
      <c r="F181" s="73"/>
      <c r="G181" s="19"/>
      <c r="H181" s="22" t="s">
        <v>473</v>
      </c>
      <c r="I181" s="45" t="str">
        <f>_xlfn.DISPIMG("ID_1C8661B2BDB64191982AA11C24765584",1)</f>
        <v>=DISPIMG("ID_1C8661B2BDB64191982AA11C24765584",1)</v>
      </c>
      <c r="J181" s="60"/>
    </row>
    <row r="182" s="49" customFormat="1" ht="139.55" spans="1:10">
      <c r="A182" s="15" t="s">
        <v>474</v>
      </c>
      <c r="B182" s="15" t="s">
        <v>475</v>
      </c>
      <c r="C182" s="15" t="s">
        <v>476</v>
      </c>
      <c r="D182" s="15">
        <v>2</v>
      </c>
      <c r="E182" s="15" t="s">
        <v>26</v>
      </c>
      <c r="F182" s="73"/>
      <c r="G182" s="19"/>
      <c r="H182" s="22" t="s">
        <v>477</v>
      </c>
      <c r="I182" s="45" t="str">
        <f>_xlfn.DISPIMG("ID_9994656E949449BD8576A42BF8D345CD",1)</f>
        <v>=DISPIMG("ID_9994656E949449BD8576A42BF8D345CD",1)</v>
      </c>
      <c r="J182" s="60"/>
    </row>
    <row r="183" s="49" customFormat="1" ht="35" spans="1:10">
      <c r="A183" s="15">
        <v>0</v>
      </c>
      <c r="B183" s="15" t="s">
        <v>134</v>
      </c>
      <c r="C183" s="15"/>
      <c r="D183" s="15">
        <v>4</v>
      </c>
      <c r="E183" s="15" t="s">
        <v>26</v>
      </c>
      <c r="F183" s="73"/>
      <c r="G183" s="19"/>
      <c r="H183" s="22" t="s">
        <v>135</v>
      </c>
      <c r="I183" s="45"/>
      <c r="J183" s="60"/>
    </row>
    <row r="184" s="49" customFormat="1" ht="139.55" spans="1:10">
      <c r="A184" s="15" t="s">
        <v>478</v>
      </c>
      <c r="B184" s="15" t="s">
        <v>89</v>
      </c>
      <c r="C184" s="15" t="s">
        <v>479</v>
      </c>
      <c r="D184" s="15">
        <v>1</v>
      </c>
      <c r="E184" s="15" t="s">
        <v>26</v>
      </c>
      <c r="F184" s="73"/>
      <c r="G184" s="19"/>
      <c r="H184" s="22" t="s">
        <v>480</v>
      </c>
      <c r="I184" s="45" t="str">
        <f>_xlfn.DISPIMG("ID_12FAF12C3D214F118F5255D64ACADDBF",1)</f>
        <v>=DISPIMG("ID_12FAF12C3D214F118F5255D64ACADDBF",1)</v>
      </c>
      <c r="J184" s="60"/>
    </row>
    <row r="185" s="49" customFormat="1" ht="17.5" spans="1:10">
      <c r="A185" s="15" t="s">
        <v>481</v>
      </c>
      <c r="B185" s="15" t="s">
        <v>149</v>
      </c>
      <c r="C185" s="15" t="s">
        <v>482</v>
      </c>
      <c r="D185" s="15">
        <v>2.2</v>
      </c>
      <c r="E185" s="15" t="s">
        <v>151</v>
      </c>
      <c r="F185" s="73"/>
      <c r="G185" s="19"/>
      <c r="H185" s="22" t="s">
        <v>152</v>
      </c>
      <c r="I185" s="45"/>
      <c r="J185" s="60"/>
    </row>
    <row r="186" s="49" customFormat="1" ht="23" customHeight="1" spans="1:10">
      <c r="A186" s="56" t="s">
        <v>483</v>
      </c>
      <c r="B186" s="56" t="s">
        <v>484</v>
      </c>
      <c r="C186" s="15"/>
      <c r="D186" s="15"/>
      <c r="E186" s="15"/>
      <c r="F186" s="73"/>
      <c r="G186" s="19"/>
      <c r="H186" s="22"/>
      <c r="I186" s="45"/>
      <c r="J186" s="60"/>
    </row>
    <row r="187" s="49" customFormat="1" ht="139.55" spans="1:10">
      <c r="A187" s="15" t="s">
        <v>485</v>
      </c>
      <c r="B187" s="15" t="s">
        <v>486</v>
      </c>
      <c r="C187" s="15" t="s">
        <v>487</v>
      </c>
      <c r="D187" s="15">
        <v>3</v>
      </c>
      <c r="E187" s="15" t="s">
        <v>26</v>
      </c>
      <c r="F187" s="73"/>
      <c r="G187" s="19"/>
      <c r="H187" s="77" t="s">
        <v>488</v>
      </c>
      <c r="I187" s="45" t="str">
        <f>_xlfn.DISPIMG("ID_36DB783961264C2DA662630E28332756",1)</f>
        <v>=DISPIMG("ID_36DB783961264C2DA662630E28332756",1)</v>
      </c>
      <c r="J187" s="60"/>
    </row>
    <row r="188" s="49" customFormat="1" ht="139.55" spans="1:10">
      <c r="A188" s="15" t="s">
        <v>489</v>
      </c>
      <c r="B188" s="15" t="s">
        <v>490</v>
      </c>
      <c r="C188" s="15" t="s">
        <v>491</v>
      </c>
      <c r="D188" s="15">
        <v>2</v>
      </c>
      <c r="E188" s="15" t="s">
        <v>26</v>
      </c>
      <c r="F188" s="73"/>
      <c r="G188" s="19"/>
      <c r="H188" s="22" t="s">
        <v>492</v>
      </c>
      <c r="I188" s="45" t="str">
        <f>_xlfn.DISPIMG("ID_FD0A48E9F5BC4CB49BAEDE2F47D8F798",1)</f>
        <v>=DISPIMG("ID_FD0A48E9F5BC4CB49BAEDE2F47D8F798",1)</v>
      </c>
      <c r="J188" s="60"/>
    </row>
    <row r="189" s="49" customFormat="1" ht="135.5" spans="1:10">
      <c r="A189" s="15" t="s">
        <v>493</v>
      </c>
      <c r="B189" s="15" t="s">
        <v>363</v>
      </c>
      <c r="C189" s="15" t="s">
        <v>364</v>
      </c>
      <c r="D189" s="15">
        <v>2</v>
      </c>
      <c r="E189" s="15" t="s">
        <v>26</v>
      </c>
      <c r="F189" s="73"/>
      <c r="G189" s="19"/>
      <c r="H189" s="22" t="s">
        <v>365</v>
      </c>
      <c r="I189" s="45" t="str">
        <f>_xlfn.DISPIMG("ID_3250F35C33BD4872814D980EDD52067D",1)</f>
        <v>=DISPIMG("ID_3250F35C33BD4872814D980EDD52067D",1)</v>
      </c>
      <c r="J189" s="60"/>
    </row>
    <row r="190" s="49" customFormat="1" ht="319" customHeight="1" spans="1:10">
      <c r="A190" s="15" t="s">
        <v>494</v>
      </c>
      <c r="B190" s="15" t="s">
        <v>367</v>
      </c>
      <c r="C190" s="15" t="s">
        <v>368</v>
      </c>
      <c r="D190" s="15">
        <v>1</v>
      </c>
      <c r="E190" s="15" t="s">
        <v>26</v>
      </c>
      <c r="F190" s="73"/>
      <c r="G190" s="19"/>
      <c r="H190" s="22" t="s">
        <v>369</v>
      </c>
      <c r="I190" s="45" t="str">
        <f>_xlfn.DISPIMG("ID_22863B538D2648779C01175CD4C701D5",1)</f>
        <v>=DISPIMG("ID_22863B538D2648779C01175CD4C701D5",1)</v>
      </c>
      <c r="J190" s="60"/>
    </row>
    <row r="191" s="49" customFormat="1" ht="157.5" spans="1:10">
      <c r="A191" s="15" t="s">
        <v>495</v>
      </c>
      <c r="B191" s="15" t="s">
        <v>496</v>
      </c>
      <c r="C191" s="15" t="s">
        <v>497</v>
      </c>
      <c r="D191" s="15">
        <v>1</v>
      </c>
      <c r="E191" s="15" t="s">
        <v>26</v>
      </c>
      <c r="F191" s="73"/>
      <c r="G191" s="19"/>
      <c r="H191" s="22" t="s">
        <v>498</v>
      </c>
      <c r="I191" s="45" t="str">
        <f>_xlfn.DISPIMG("ID_12FD756FD47D4A3B80373D7406F40363",1)</f>
        <v>=DISPIMG("ID_12FD756FD47D4A3B80373D7406F40363",1)</v>
      </c>
      <c r="J191" s="60"/>
    </row>
    <row r="192" s="49" customFormat="1" ht="139.55" spans="1:10">
      <c r="A192" s="15" t="s">
        <v>499</v>
      </c>
      <c r="B192" s="15" t="s">
        <v>379</v>
      </c>
      <c r="C192" s="15" t="s">
        <v>500</v>
      </c>
      <c r="D192" s="15">
        <v>17</v>
      </c>
      <c r="E192" s="15" t="s">
        <v>321</v>
      </c>
      <c r="F192" s="73"/>
      <c r="G192" s="19"/>
      <c r="H192" s="22" t="s">
        <v>381</v>
      </c>
      <c r="I192" s="45" t="str">
        <f>_xlfn.DISPIMG("ID_C7A1FDF257D84E1AB437979E2468A330",1)</f>
        <v>=DISPIMG("ID_C7A1FDF257D84E1AB437979E2468A330",1)</v>
      </c>
      <c r="J192" s="60"/>
    </row>
    <row r="193" s="49" customFormat="1" ht="17.5" spans="1:10">
      <c r="A193" s="15">
        <v>0</v>
      </c>
      <c r="B193" s="15" t="s">
        <v>382</v>
      </c>
      <c r="C193" s="15" t="s">
        <v>501</v>
      </c>
      <c r="D193" s="15">
        <v>22</v>
      </c>
      <c r="E193" s="15" t="s">
        <v>321</v>
      </c>
      <c r="F193" s="73"/>
      <c r="G193" s="19"/>
      <c r="H193" s="22" t="s">
        <v>384</v>
      </c>
      <c r="I193" s="45"/>
      <c r="J193" s="60"/>
    </row>
    <row r="194" s="49" customFormat="1" ht="17.5" spans="1:10">
      <c r="A194" s="15">
        <v>0</v>
      </c>
      <c r="B194" s="15" t="s">
        <v>385</v>
      </c>
      <c r="C194" s="15" t="s">
        <v>501</v>
      </c>
      <c r="D194" s="15">
        <v>22</v>
      </c>
      <c r="E194" s="15" t="s">
        <v>321</v>
      </c>
      <c r="F194" s="73"/>
      <c r="G194" s="19"/>
      <c r="H194" s="22" t="s">
        <v>384</v>
      </c>
      <c r="I194" s="45"/>
      <c r="J194" s="60"/>
    </row>
    <row r="195" s="49" customFormat="1" ht="17.5" spans="1:10">
      <c r="A195" s="15" t="s">
        <v>502</v>
      </c>
      <c r="B195" s="15" t="s">
        <v>149</v>
      </c>
      <c r="C195" s="15" t="s">
        <v>503</v>
      </c>
      <c r="D195" s="15">
        <v>3.9</v>
      </c>
      <c r="E195" s="15" t="s">
        <v>151</v>
      </c>
      <c r="F195" s="73"/>
      <c r="G195" s="19"/>
      <c r="H195" s="22" t="s">
        <v>152</v>
      </c>
      <c r="I195" s="45"/>
      <c r="J195" s="60"/>
    </row>
    <row r="196" s="49" customFormat="1" ht="139.3" spans="1:10">
      <c r="A196" s="15" t="s">
        <v>504</v>
      </c>
      <c r="B196" s="15" t="s">
        <v>335</v>
      </c>
      <c r="C196" s="15" t="s">
        <v>336</v>
      </c>
      <c r="D196" s="15">
        <v>2</v>
      </c>
      <c r="E196" s="15" t="s">
        <v>26</v>
      </c>
      <c r="F196" s="73"/>
      <c r="G196" s="19"/>
      <c r="H196" s="22" t="s">
        <v>505</v>
      </c>
      <c r="I196" s="45" t="str">
        <f>_xlfn.DISPIMG("ID_B65365BF5EFC4DA9AADCBC8E5FB51D2A",1)</f>
        <v>=DISPIMG("ID_B65365BF5EFC4DA9AADCBC8E5FB51D2A",1)</v>
      </c>
      <c r="J196" s="60"/>
    </row>
    <row r="197" s="49" customFormat="1" ht="139.55" spans="1:10">
      <c r="A197" s="15" t="s">
        <v>506</v>
      </c>
      <c r="B197" s="15" t="s">
        <v>507</v>
      </c>
      <c r="C197" s="15" t="s">
        <v>25</v>
      </c>
      <c r="D197" s="15">
        <v>3</v>
      </c>
      <c r="E197" s="15" t="s">
        <v>26</v>
      </c>
      <c r="F197" s="73"/>
      <c r="G197" s="19"/>
      <c r="H197" s="22" t="s">
        <v>508</v>
      </c>
      <c r="I197" s="45" t="str">
        <f>_xlfn.DISPIMG("ID_4FCEF7494D5248BD887978E709CED135",1)</f>
        <v>=DISPIMG("ID_4FCEF7494D5248BD887978E709CED135",1)</v>
      </c>
      <c r="J197" s="60"/>
    </row>
    <row r="198" s="49" customFormat="1" ht="87.5" spans="1:10">
      <c r="A198" s="15" t="s">
        <v>509</v>
      </c>
      <c r="B198" s="15" t="s">
        <v>65</v>
      </c>
      <c r="C198" s="15" t="s">
        <v>336</v>
      </c>
      <c r="D198" s="15">
        <v>2</v>
      </c>
      <c r="E198" s="15" t="s">
        <v>26</v>
      </c>
      <c r="F198" s="73"/>
      <c r="G198" s="19"/>
      <c r="H198" s="22" t="s">
        <v>66</v>
      </c>
      <c r="I198" s="45"/>
      <c r="J198" s="60"/>
    </row>
    <row r="199" s="49" customFormat="1" ht="139.55" spans="1:10">
      <c r="A199" s="15" t="s">
        <v>510</v>
      </c>
      <c r="B199" s="15" t="s">
        <v>511</v>
      </c>
      <c r="C199" s="15" t="s">
        <v>25</v>
      </c>
      <c r="D199" s="15">
        <v>1</v>
      </c>
      <c r="E199" s="15" t="s">
        <v>26</v>
      </c>
      <c r="F199" s="73"/>
      <c r="G199" s="19"/>
      <c r="H199" s="22" t="s">
        <v>512</v>
      </c>
      <c r="I199" s="45" t="str">
        <f>_xlfn.DISPIMG("ID_7E33BC27A51544BDA8EA8AFDC61876EC",1)</f>
        <v>=DISPIMG("ID_7E33BC27A51544BDA8EA8AFDC61876EC",1)</v>
      </c>
      <c r="J199" s="60"/>
    </row>
    <row r="200" s="49" customFormat="1" ht="139.55" spans="1:10">
      <c r="A200" s="15" t="s">
        <v>513</v>
      </c>
      <c r="B200" s="15" t="s">
        <v>514</v>
      </c>
      <c r="C200" s="15" t="s">
        <v>25</v>
      </c>
      <c r="D200" s="15">
        <v>2</v>
      </c>
      <c r="E200" s="15" t="s">
        <v>26</v>
      </c>
      <c r="F200" s="73"/>
      <c r="G200" s="19"/>
      <c r="H200" s="22" t="s">
        <v>515</v>
      </c>
      <c r="I200" s="45" t="str">
        <f>_xlfn.DISPIMG("ID_F789A83B4E4C48EF8AF00DB935C7FFB2",1)</f>
        <v>=DISPIMG("ID_F789A83B4E4C48EF8AF00DB935C7FFB2",1)</v>
      </c>
      <c r="J200" s="60"/>
    </row>
    <row r="201" s="49" customFormat="1" ht="139.55" spans="1:10">
      <c r="A201" s="15" t="s">
        <v>516</v>
      </c>
      <c r="B201" s="15" t="s">
        <v>517</v>
      </c>
      <c r="C201" s="15" t="s">
        <v>518</v>
      </c>
      <c r="D201" s="15">
        <v>6</v>
      </c>
      <c r="E201" s="15" t="s">
        <v>26</v>
      </c>
      <c r="F201" s="73"/>
      <c r="G201" s="19"/>
      <c r="H201" s="22" t="s">
        <v>519</v>
      </c>
      <c r="I201" s="45" t="str">
        <f>_xlfn.DISPIMG("ID_CA5E81D3560F479186C3310C2F314CF7",1)</f>
        <v>=DISPIMG("ID_CA5E81D3560F479186C3310C2F314CF7",1)</v>
      </c>
      <c r="J201" s="60"/>
    </row>
    <row r="202" s="49" customFormat="1" ht="139.55" spans="1:10">
      <c r="A202" s="15" t="s">
        <v>520</v>
      </c>
      <c r="B202" s="15" t="s">
        <v>521</v>
      </c>
      <c r="C202" s="15" t="s">
        <v>522</v>
      </c>
      <c r="D202" s="15">
        <v>1</v>
      </c>
      <c r="E202" s="15" t="s">
        <v>26</v>
      </c>
      <c r="F202" s="73"/>
      <c r="G202" s="19"/>
      <c r="H202" s="22" t="s">
        <v>523</v>
      </c>
      <c r="I202" s="45" t="str">
        <f>_xlfn.DISPIMG("ID_0A45501C553041A8A2A9DCCD6B6E7E24",1)</f>
        <v>=DISPIMG("ID_0A45501C553041A8A2A9DCCD6B6E7E24",1)</v>
      </c>
      <c r="J202" s="60"/>
    </row>
    <row r="203" s="49" customFormat="1" ht="139.55" spans="1:10">
      <c r="A203" s="15" t="s">
        <v>524</v>
      </c>
      <c r="B203" s="15" t="s">
        <v>525</v>
      </c>
      <c r="C203" s="15" t="s">
        <v>526</v>
      </c>
      <c r="D203" s="15">
        <v>1</v>
      </c>
      <c r="E203" s="15" t="s">
        <v>26</v>
      </c>
      <c r="F203" s="73"/>
      <c r="G203" s="19"/>
      <c r="H203" s="22" t="s">
        <v>527</v>
      </c>
      <c r="I203" s="45" t="str">
        <f>_xlfn.DISPIMG("ID_9B7D72E5952B4D758F1D9ADF7C23335D",1)</f>
        <v>=DISPIMG("ID_9B7D72E5952B4D758F1D9ADF7C23335D",1)</v>
      </c>
      <c r="J203" s="60"/>
    </row>
    <row r="204" s="49" customFormat="1" ht="139.55" spans="1:10">
      <c r="A204" s="15" t="s">
        <v>528</v>
      </c>
      <c r="B204" s="15" t="s">
        <v>529</v>
      </c>
      <c r="C204" s="15" t="s">
        <v>530</v>
      </c>
      <c r="D204" s="15">
        <v>1</v>
      </c>
      <c r="E204" s="15" t="s">
        <v>26</v>
      </c>
      <c r="F204" s="73"/>
      <c r="G204" s="19"/>
      <c r="H204" s="22" t="s">
        <v>531</v>
      </c>
      <c r="I204" s="45" t="str">
        <f>_xlfn.DISPIMG("ID_FE60C7B7C3444756B943E367C106DB13",1)</f>
        <v>=DISPIMG("ID_FE60C7B7C3444756B943E367C106DB13",1)</v>
      </c>
      <c r="J204" s="60"/>
    </row>
    <row r="205" s="49" customFormat="1" ht="139.2" spans="1:10">
      <c r="A205" s="15" t="s">
        <v>532</v>
      </c>
      <c r="B205" s="15" t="s">
        <v>533</v>
      </c>
      <c r="C205" s="15" t="s">
        <v>534</v>
      </c>
      <c r="D205" s="15">
        <v>1</v>
      </c>
      <c r="E205" s="15" t="s">
        <v>26</v>
      </c>
      <c r="F205" s="73"/>
      <c r="G205" s="19"/>
      <c r="H205" s="22" t="s">
        <v>535</v>
      </c>
      <c r="I205" s="45" t="str">
        <f>_xlfn.DISPIMG("ID_A2EC5B404F5E4F0EBB80E09A07898854",1)</f>
        <v>=DISPIMG("ID_A2EC5B404F5E4F0EBB80E09A07898854",1)</v>
      </c>
      <c r="J205" s="60"/>
    </row>
    <row r="206" s="49" customFormat="1" ht="135.5" spans="1:10">
      <c r="A206" s="15" t="s">
        <v>536</v>
      </c>
      <c r="B206" s="15" t="s">
        <v>537</v>
      </c>
      <c r="C206" s="15" t="s">
        <v>538</v>
      </c>
      <c r="D206" s="15">
        <v>1</v>
      </c>
      <c r="E206" s="15" t="s">
        <v>26</v>
      </c>
      <c r="F206" s="73"/>
      <c r="G206" s="19"/>
      <c r="H206" s="22" t="s">
        <v>539</v>
      </c>
      <c r="I206" s="45" t="str">
        <f>_xlfn.DISPIMG("ID_8A8D4E455B574433A7C2F251C88118D4",1)</f>
        <v>=DISPIMG("ID_8A8D4E455B574433A7C2F251C88118D4",1)</v>
      </c>
      <c r="J206" s="60"/>
    </row>
    <row r="207" s="49" customFormat="1" ht="226" customHeight="1" spans="1:10">
      <c r="A207" s="15" t="s">
        <v>540</v>
      </c>
      <c r="B207" s="15" t="s">
        <v>236</v>
      </c>
      <c r="C207" s="15" t="s">
        <v>237</v>
      </c>
      <c r="D207" s="15">
        <v>1</v>
      </c>
      <c r="E207" s="15" t="s">
        <v>26</v>
      </c>
      <c r="F207" s="73"/>
      <c r="G207" s="19"/>
      <c r="H207" s="22" t="s">
        <v>204</v>
      </c>
      <c r="I207" s="45" t="str">
        <f>_xlfn.DISPIMG("ID_F3727608448047C7815F3B5BA7B21230",1)</f>
        <v>=DISPIMG("ID_F3727608448047C7815F3B5BA7B21230",1)</v>
      </c>
      <c r="J207" s="60"/>
    </row>
    <row r="208" s="49" customFormat="1" ht="35" spans="1:10">
      <c r="A208" s="15">
        <v>0</v>
      </c>
      <c r="B208" s="15" t="s">
        <v>134</v>
      </c>
      <c r="C208" s="15"/>
      <c r="D208" s="15">
        <v>2</v>
      </c>
      <c r="E208" s="15" t="s">
        <v>26</v>
      </c>
      <c r="F208" s="73"/>
      <c r="G208" s="19"/>
      <c r="H208" s="22" t="s">
        <v>135</v>
      </c>
      <c r="I208" s="45"/>
      <c r="J208" s="60"/>
    </row>
    <row r="209" s="49" customFormat="1" ht="111" spans="1:10">
      <c r="A209" s="15" t="s">
        <v>541</v>
      </c>
      <c r="B209" s="15" t="s">
        <v>141</v>
      </c>
      <c r="C209" s="15" t="s">
        <v>542</v>
      </c>
      <c r="D209" s="15">
        <v>1</v>
      </c>
      <c r="E209" s="15" t="s">
        <v>26</v>
      </c>
      <c r="F209" s="73"/>
      <c r="G209" s="19"/>
      <c r="H209" s="22" t="s">
        <v>143</v>
      </c>
      <c r="I209" s="45" t="str">
        <f>_xlfn.DISPIMG("ID_7A853A9F0A264E4F8EF67DA4A4DC6226",1)</f>
        <v>=DISPIMG("ID_7A853A9F0A264E4F8EF67DA4A4DC6226",1)</v>
      </c>
      <c r="J209" s="60"/>
    </row>
    <row r="210" s="49" customFormat="1" ht="36" customHeight="1" spans="1:10">
      <c r="A210" s="15" t="s">
        <v>543</v>
      </c>
      <c r="B210" s="15" t="s">
        <v>149</v>
      </c>
      <c r="C210" s="15" t="s">
        <v>430</v>
      </c>
      <c r="D210" s="15">
        <v>1.3</v>
      </c>
      <c r="E210" s="15" t="s">
        <v>151</v>
      </c>
      <c r="F210" s="73"/>
      <c r="G210" s="19"/>
      <c r="H210" s="22" t="s">
        <v>152</v>
      </c>
      <c r="I210" s="45"/>
      <c r="J210" s="60"/>
    </row>
    <row r="211" s="49" customFormat="1" ht="112.75" spans="1:10">
      <c r="A211" s="15" t="s">
        <v>544</v>
      </c>
      <c r="B211" s="15" t="s">
        <v>276</v>
      </c>
      <c r="C211" s="15" t="s">
        <v>277</v>
      </c>
      <c r="D211" s="15">
        <v>1</v>
      </c>
      <c r="E211" s="15" t="s">
        <v>26</v>
      </c>
      <c r="F211" s="73"/>
      <c r="G211" s="19"/>
      <c r="H211" s="22" t="s">
        <v>278</v>
      </c>
      <c r="I211" s="45" t="str">
        <f>_xlfn.DISPIMG("ID_DF1E2D450019417F8D41D8467F48D92B",1)</f>
        <v>=DISPIMG("ID_DF1E2D450019417F8D41D8467F48D92B",1)</v>
      </c>
      <c r="J211" s="60"/>
    </row>
    <row r="212" s="49" customFormat="1" ht="225" customHeight="1" spans="1:10">
      <c r="A212" s="15" t="s">
        <v>545</v>
      </c>
      <c r="B212" s="15" t="s">
        <v>245</v>
      </c>
      <c r="C212" s="15" t="s">
        <v>246</v>
      </c>
      <c r="D212" s="15">
        <v>2</v>
      </c>
      <c r="E212" s="15" t="s">
        <v>26</v>
      </c>
      <c r="F212" s="73"/>
      <c r="G212" s="19"/>
      <c r="H212" s="74" t="s">
        <v>247</v>
      </c>
      <c r="I212" s="45"/>
      <c r="J212" s="60"/>
    </row>
    <row r="213" s="49" customFormat="1" ht="135.5" spans="1:10">
      <c r="A213" s="15" t="s">
        <v>546</v>
      </c>
      <c r="B213" s="15" t="s">
        <v>44</v>
      </c>
      <c r="C213" s="15" t="s">
        <v>45</v>
      </c>
      <c r="D213" s="15">
        <v>1</v>
      </c>
      <c r="E213" s="15" t="s">
        <v>26</v>
      </c>
      <c r="F213" s="73"/>
      <c r="G213" s="19"/>
      <c r="H213" s="22" t="s">
        <v>46</v>
      </c>
      <c r="I213" s="45" t="str">
        <f>_xlfn.DISPIMG("ID_AFE20D3B43B74F9999E8BAAB57F6DB53",1)</f>
        <v>=DISPIMG("ID_AFE20D3B43B74F9999E8BAAB57F6DB53",1)</v>
      </c>
      <c r="J213" s="60"/>
    </row>
    <row r="214" s="49" customFormat="1" ht="140" spans="1:10">
      <c r="A214" s="15" t="s">
        <v>547</v>
      </c>
      <c r="B214" s="15" t="s">
        <v>433</v>
      </c>
      <c r="C214" s="15" t="s">
        <v>548</v>
      </c>
      <c r="D214" s="15">
        <v>1</v>
      </c>
      <c r="E214" s="15" t="s">
        <v>26</v>
      </c>
      <c r="F214" s="73"/>
      <c r="G214" s="19"/>
      <c r="H214" s="22" t="s">
        <v>434</v>
      </c>
      <c r="I214" s="45" t="str">
        <f>_xlfn.DISPIMG("ID_D62A98E2B5D844CBAADF6CA169DF0996",1)</f>
        <v>=DISPIMG("ID_D62A98E2B5D844CBAADF6CA169DF0996",1)</v>
      </c>
      <c r="J214" s="60"/>
    </row>
    <row r="215" s="49" customFormat="1" ht="23" customHeight="1" spans="1:10">
      <c r="A215" s="56" t="s">
        <v>549</v>
      </c>
      <c r="B215" s="56" t="s">
        <v>103</v>
      </c>
      <c r="C215" s="15"/>
      <c r="D215" s="15"/>
      <c r="E215" s="15"/>
      <c r="F215" s="73"/>
      <c r="G215" s="19"/>
      <c r="H215" s="22"/>
      <c r="I215" s="45"/>
      <c r="J215" s="60"/>
    </row>
    <row r="216" s="49" customFormat="1" ht="139.55" spans="1:10">
      <c r="A216" s="15" t="s">
        <v>550</v>
      </c>
      <c r="B216" s="15" t="s">
        <v>44</v>
      </c>
      <c r="C216" s="15" t="s">
        <v>45</v>
      </c>
      <c r="D216" s="15">
        <v>2</v>
      </c>
      <c r="E216" s="15" t="s">
        <v>26</v>
      </c>
      <c r="F216" s="73"/>
      <c r="G216" s="19"/>
      <c r="H216" s="22" t="s">
        <v>46</v>
      </c>
      <c r="I216" s="45" t="str">
        <f>_xlfn.DISPIMG("ID_0AD1B214F62F47A29C52E5CF046495D5",1)</f>
        <v>=DISPIMG("ID_0AD1B214F62F47A29C52E5CF046495D5",1)</v>
      </c>
      <c r="J216" s="60"/>
    </row>
    <row r="217" s="49" customFormat="1" ht="139.55" spans="1:10">
      <c r="A217" s="15" t="s">
        <v>551</v>
      </c>
      <c r="B217" s="15" t="s">
        <v>89</v>
      </c>
      <c r="C217" s="15" t="s">
        <v>191</v>
      </c>
      <c r="D217" s="15">
        <v>3</v>
      </c>
      <c r="E217" s="15" t="s">
        <v>26</v>
      </c>
      <c r="F217" s="73"/>
      <c r="G217" s="19"/>
      <c r="H217" s="22" t="s">
        <v>552</v>
      </c>
      <c r="I217" s="45" t="str">
        <f>_xlfn.DISPIMG("ID_62DB4CA839684B5FAD8EA98BA61DE756",1)</f>
        <v>=DISPIMG("ID_62DB4CA839684B5FAD8EA98BA61DE756",1)</v>
      </c>
      <c r="J217" s="60"/>
    </row>
    <row r="218" s="49" customFormat="1" ht="139.55" spans="1:10">
      <c r="A218" s="15" t="s">
        <v>553</v>
      </c>
      <c r="B218" s="15" t="s">
        <v>127</v>
      </c>
      <c r="C218" s="15" t="s">
        <v>138</v>
      </c>
      <c r="D218" s="15">
        <v>2</v>
      </c>
      <c r="E218" s="15" t="s">
        <v>26</v>
      </c>
      <c r="F218" s="73"/>
      <c r="G218" s="19"/>
      <c r="H218" s="22" t="s">
        <v>554</v>
      </c>
      <c r="I218" s="45" t="str">
        <f>_xlfn.DISPIMG("ID_DF647046C3D74CF0B7C542C83DC056F3",1)</f>
        <v>=DISPIMG("ID_DF647046C3D74CF0B7C542C83DC056F3",1)</v>
      </c>
      <c r="J218" s="60"/>
    </row>
    <row r="219" s="49" customFormat="1" ht="227.5" spans="1:10">
      <c r="A219" s="15" t="s">
        <v>555</v>
      </c>
      <c r="B219" s="15" t="s">
        <v>131</v>
      </c>
      <c r="C219" s="15" t="s">
        <v>132</v>
      </c>
      <c r="D219" s="15">
        <v>3</v>
      </c>
      <c r="E219" s="15" t="s">
        <v>26</v>
      </c>
      <c r="F219" s="73"/>
      <c r="G219" s="19"/>
      <c r="H219" s="22" t="s">
        <v>556</v>
      </c>
      <c r="I219" s="45" t="str">
        <f>_xlfn.DISPIMG("ID_61F150F38ED14A12A1FCFC9998CBA79F",1)</f>
        <v>=DISPIMG("ID_61F150F38ED14A12A1FCFC9998CBA79F",1)</v>
      </c>
      <c r="J219" s="60"/>
    </row>
    <row r="220" s="49" customFormat="1" ht="35" spans="1:10">
      <c r="A220" s="15">
        <v>0</v>
      </c>
      <c r="B220" s="15" t="s">
        <v>134</v>
      </c>
      <c r="C220" s="15"/>
      <c r="D220" s="15">
        <v>3</v>
      </c>
      <c r="E220" s="15" t="s">
        <v>26</v>
      </c>
      <c r="F220" s="73"/>
      <c r="G220" s="19"/>
      <c r="H220" s="22" t="s">
        <v>135</v>
      </c>
      <c r="I220" s="45"/>
      <c r="J220" s="60"/>
    </row>
    <row r="221" s="49" customFormat="1" ht="124.2" spans="1:10">
      <c r="A221" s="15" t="s">
        <v>557</v>
      </c>
      <c r="B221" s="15" t="s">
        <v>127</v>
      </c>
      <c r="C221" s="15" t="s">
        <v>558</v>
      </c>
      <c r="D221" s="15">
        <v>1</v>
      </c>
      <c r="E221" s="15" t="s">
        <v>26</v>
      </c>
      <c r="F221" s="73"/>
      <c r="G221" s="19"/>
      <c r="H221" s="22" t="s">
        <v>559</v>
      </c>
      <c r="I221" s="45" t="str">
        <f>_xlfn.DISPIMG("ID_CEB6A261AF6D448283CCB320AFA64E65",1)</f>
        <v>=DISPIMG("ID_CEB6A261AF6D448283CCB320AFA64E65",1)</v>
      </c>
      <c r="J221" s="60"/>
    </row>
    <row r="222" s="49" customFormat="1" ht="35" spans="1:10">
      <c r="A222" s="15" t="s">
        <v>560</v>
      </c>
      <c r="B222" s="15" t="s">
        <v>141</v>
      </c>
      <c r="C222" s="15" t="s">
        <v>561</v>
      </c>
      <c r="D222" s="15">
        <v>1</v>
      </c>
      <c r="E222" s="15" t="s">
        <v>26</v>
      </c>
      <c r="F222" s="73"/>
      <c r="G222" s="19"/>
      <c r="H222" s="22" t="s">
        <v>143</v>
      </c>
      <c r="I222" s="45"/>
      <c r="J222" s="60"/>
    </row>
    <row r="223" s="49" customFormat="1" ht="139.55" spans="1:10">
      <c r="A223" s="15" t="s">
        <v>562</v>
      </c>
      <c r="B223" s="15" t="s">
        <v>106</v>
      </c>
      <c r="C223" s="15" t="s">
        <v>107</v>
      </c>
      <c r="D223" s="15">
        <v>1</v>
      </c>
      <c r="E223" s="15" t="s">
        <v>26</v>
      </c>
      <c r="F223" s="73"/>
      <c r="G223" s="19"/>
      <c r="H223" s="22" t="s">
        <v>108</v>
      </c>
      <c r="I223" s="45" t="str">
        <f>_xlfn.DISPIMG("ID_E0A5180B74F4422697A1CB71E9756250",1)</f>
        <v>=DISPIMG("ID_E0A5180B74F4422697A1CB71E9756250",1)</v>
      </c>
      <c r="J223" s="60"/>
    </row>
    <row r="224" s="49" customFormat="1" ht="139.55" spans="1:10">
      <c r="A224" s="15" t="s">
        <v>563</v>
      </c>
      <c r="B224" s="15" t="s">
        <v>110</v>
      </c>
      <c r="C224" s="15" t="s">
        <v>111</v>
      </c>
      <c r="D224" s="15">
        <v>1</v>
      </c>
      <c r="E224" s="15" t="s">
        <v>26</v>
      </c>
      <c r="F224" s="73"/>
      <c r="G224" s="19"/>
      <c r="H224" s="22" t="s">
        <v>159</v>
      </c>
      <c r="I224" s="45" t="str">
        <f>_xlfn.DISPIMG("ID_2BEE5D938D0C4D0DB0014191B23C3F8E",1)</f>
        <v>=DISPIMG("ID_2BEE5D938D0C4D0DB0014191B23C3F8E",1)</v>
      </c>
      <c r="J224" s="60"/>
    </row>
    <row r="225" s="50" customFormat="1" ht="87.5" spans="1:10">
      <c r="A225" s="16">
        <v>0</v>
      </c>
      <c r="B225" s="16" t="s">
        <v>113</v>
      </c>
      <c r="C225" s="16"/>
      <c r="D225" s="16">
        <v>1</v>
      </c>
      <c r="E225" s="16" t="s">
        <v>26</v>
      </c>
      <c r="F225" s="73"/>
      <c r="G225" s="32"/>
      <c r="H225" s="33" t="s">
        <v>114</v>
      </c>
      <c r="I225" s="76"/>
      <c r="J225" s="61"/>
    </row>
    <row r="226" s="49" customFormat="1" ht="132.65" spans="1:10">
      <c r="A226" s="15" t="s">
        <v>564</v>
      </c>
      <c r="B226" s="15" t="s">
        <v>127</v>
      </c>
      <c r="C226" s="15" t="s">
        <v>132</v>
      </c>
      <c r="D226" s="15">
        <v>1</v>
      </c>
      <c r="E226" s="15" t="s">
        <v>26</v>
      </c>
      <c r="F226" s="73"/>
      <c r="G226" s="19"/>
      <c r="H226" s="22" t="s">
        <v>171</v>
      </c>
      <c r="I226" s="45" t="str">
        <f>_xlfn.DISPIMG("ID_881C6EB1D1DF4542A1615C7C84C2B7D5",1)</f>
        <v>=DISPIMG("ID_881C6EB1D1DF4542A1615C7C84C2B7D5",1)</v>
      </c>
      <c r="J226" s="60"/>
    </row>
    <row r="227" s="49" customFormat="1" ht="245" spans="1:10">
      <c r="A227" s="15" t="s">
        <v>565</v>
      </c>
      <c r="B227" s="15" t="s">
        <v>137</v>
      </c>
      <c r="C227" s="15" t="s">
        <v>138</v>
      </c>
      <c r="D227" s="15">
        <v>1</v>
      </c>
      <c r="E227" s="15" t="s">
        <v>26</v>
      </c>
      <c r="F227" s="73"/>
      <c r="G227" s="19"/>
      <c r="H227" s="22" t="s">
        <v>566</v>
      </c>
      <c r="I227" s="45" t="str">
        <f>_xlfn.DISPIMG("ID_3669B2AC97994AB58D12A4D37D528890",1)</f>
        <v>=DISPIMG("ID_3669B2AC97994AB58D12A4D37D528890",1)</v>
      </c>
      <c r="J227" s="60"/>
    </row>
    <row r="228" s="49" customFormat="1" ht="35" spans="1:10">
      <c r="A228" s="15">
        <v>0</v>
      </c>
      <c r="B228" s="15" t="s">
        <v>134</v>
      </c>
      <c r="C228" s="15"/>
      <c r="D228" s="15">
        <v>2</v>
      </c>
      <c r="E228" s="15" t="s">
        <v>26</v>
      </c>
      <c r="F228" s="73"/>
      <c r="G228" s="19"/>
      <c r="H228" s="22" t="s">
        <v>135</v>
      </c>
      <c r="I228" s="45"/>
      <c r="J228" s="60"/>
    </row>
    <row r="229" s="49" customFormat="1" ht="35" spans="1:10">
      <c r="A229" s="15" t="s">
        <v>567</v>
      </c>
      <c r="B229" s="15" t="s">
        <v>141</v>
      </c>
      <c r="C229" s="15" t="s">
        <v>568</v>
      </c>
      <c r="D229" s="15">
        <v>1</v>
      </c>
      <c r="E229" s="15" t="s">
        <v>26</v>
      </c>
      <c r="F229" s="73"/>
      <c r="G229" s="19"/>
      <c r="H229" s="22" t="s">
        <v>143</v>
      </c>
      <c r="I229" s="45"/>
      <c r="J229" s="60"/>
    </row>
    <row r="230" s="49" customFormat="1" ht="17.5" spans="1:10">
      <c r="A230" s="15" t="s">
        <v>569</v>
      </c>
      <c r="B230" s="15" t="s">
        <v>149</v>
      </c>
      <c r="C230" s="15" t="s">
        <v>570</v>
      </c>
      <c r="D230" s="15">
        <v>3.7</v>
      </c>
      <c r="E230" s="15" t="s">
        <v>151</v>
      </c>
      <c r="F230" s="73"/>
      <c r="G230" s="19"/>
      <c r="H230" s="22" t="s">
        <v>152</v>
      </c>
      <c r="I230" s="45"/>
      <c r="J230" s="60"/>
    </row>
    <row r="231" s="49" customFormat="1" ht="23" customHeight="1" spans="1:10">
      <c r="A231" s="56" t="s">
        <v>571</v>
      </c>
      <c r="B231" s="56" t="s">
        <v>156</v>
      </c>
      <c r="C231" s="15"/>
      <c r="D231" s="15"/>
      <c r="E231" s="15"/>
      <c r="F231" s="73"/>
      <c r="G231" s="19"/>
      <c r="H231" s="22"/>
      <c r="I231" s="45"/>
      <c r="J231" s="60"/>
    </row>
    <row r="232" s="49" customFormat="1" ht="227.5" spans="1:10">
      <c r="A232" s="15" t="s">
        <v>572</v>
      </c>
      <c r="B232" s="15" t="s">
        <v>131</v>
      </c>
      <c r="C232" s="15" t="s">
        <v>132</v>
      </c>
      <c r="D232" s="15">
        <v>3</v>
      </c>
      <c r="E232" s="15" t="s">
        <v>26</v>
      </c>
      <c r="F232" s="73"/>
      <c r="G232" s="19"/>
      <c r="H232" s="22" t="s">
        <v>347</v>
      </c>
      <c r="I232" s="45" t="str">
        <f>_xlfn.DISPIMG("ID_CDBA0C50400C485B85637F68F365213C",1)</f>
        <v>=DISPIMG("ID_CDBA0C50400C485B85637F68F365213C",1)</v>
      </c>
      <c r="J232" s="60"/>
    </row>
    <row r="233" s="49" customFormat="1" ht="35" spans="1:10">
      <c r="A233" s="15">
        <v>0</v>
      </c>
      <c r="B233" s="15" t="s">
        <v>134</v>
      </c>
      <c r="C233" s="15"/>
      <c r="D233" s="15">
        <v>3</v>
      </c>
      <c r="E233" s="15" t="s">
        <v>26</v>
      </c>
      <c r="F233" s="73"/>
      <c r="G233" s="19"/>
      <c r="H233" s="22" t="s">
        <v>135</v>
      </c>
      <c r="I233" s="45"/>
      <c r="J233" s="60"/>
    </row>
    <row r="234" s="49" customFormat="1" ht="124.2" spans="1:10">
      <c r="A234" s="15" t="s">
        <v>573</v>
      </c>
      <c r="B234" s="15" t="s">
        <v>127</v>
      </c>
      <c r="C234" s="15" t="s">
        <v>574</v>
      </c>
      <c r="D234" s="15">
        <v>1</v>
      </c>
      <c r="E234" s="15" t="s">
        <v>26</v>
      </c>
      <c r="F234" s="73"/>
      <c r="G234" s="19"/>
      <c r="H234" s="22" t="s">
        <v>220</v>
      </c>
      <c r="I234" s="45" t="str">
        <f>_xlfn.DISPIMG("ID_EB4A4678095243E4B8541F53A86D40BE",1)</f>
        <v>=DISPIMG("ID_EB4A4678095243E4B8541F53A86D40BE",1)</v>
      </c>
      <c r="J234" s="60"/>
    </row>
    <row r="235" s="49" customFormat="1" ht="35" spans="1:10">
      <c r="A235" s="15" t="s">
        <v>575</v>
      </c>
      <c r="B235" s="15" t="s">
        <v>141</v>
      </c>
      <c r="C235" s="15" t="s">
        <v>576</v>
      </c>
      <c r="D235" s="15">
        <v>1</v>
      </c>
      <c r="E235" s="15" t="s">
        <v>26</v>
      </c>
      <c r="F235" s="73"/>
      <c r="G235" s="19"/>
      <c r="H235" s="22" t="s">
        <v>143</v>
      </c>
      <c r="I235" s="45"/>
      <c r="J235" s="60"/>
    </row>
    <row r="236" s="49" customFormat="1" ht="139.55" spans="1:10">
      <c r="A236" s="15" t="s">
        <v>577</v>
      </c>
      <c r="B236" s="15" t="s">
        <v>127</v>
      </c>
      <c r="C236" s="15" t="s">
        <v>578</v>
      </c>
      <c r="D236" s="15">
        <v>1</v>
      </c>
      <c r="E236" s="15" t="s">
        <v>26</v>
      </c>
      <c r="F236" s="73"/>
      <c r="G236" s="19"/>
      <c r="H236" s="22" t="s">
        <v>171</v>
      </c>
      <c r="I236" s="45" t="str">
        <f>_xlfn.DISPIMG("ID_771186795EF74563A8412225B5E92CBA",1)</f>
        <v>=DISPIMG("ID_771186795EF74563A8412225B5E92CBA",1)</v>
      </c>
      <c r="J236" s="60"/>
    </row>
    <row r="237" s="49" customFormat="1" ht="245" spans="1:10">
      <c r="A237" s="15" t="s">
        <v>579</v>
      </c>
      <c r="B237" s="15" t="s">
        <v>137</v>
      </c>
      <c r="C237" s="15" t="s">
        <v>138</v>
      </c>
      <c r="D237" s="15">
        <v>1</v>
      </c>
      <c r="E237" s="15" t="s">
        <v>26</v>
      </c>
      <c r="F237" s="73"/>
      <c r="G237" s="19"/>
      <c r="H237" s="22" t="s">
        <v>204</v>
      </c>
      <c r="I237" s="45" t="str">
        <f>_xlfn.DISPIMG("ID_7431414A77E9477B9B7556D407C13FD8",1)</f>
        <v>=DISPIMG("ID_7431414A77E9477B9B7556D407C13FD8",1)</v>
      </c>
      <c r="J237" s="60"/>
    </row>
    <row r="238" s="49" customFormat="1" ht="35" spans="1:10">
      <c r="A238" s="15">
        <v>0</v>
      </c>
      <c r="B238" s="15" t="s">
        <v>134</v>
      </c>
      <c r="C238" s="15"/>
      <c r="D238" s="15">
        <v>2</v>
      </c>
      <c r="E238" s="15" t="s">
        <v>26</v>
      </c>
      <c r="F238" s="73"/>
      <c r="G238" s="19"/>
      <c r="H238" s="22" t="s">
        <v>135</v>
      </c>
      <c r="I238" s="45"/>
      <c r="J238" s="60"/>
    </row>
    <row r="239" s="49" customFormat="1" ht="130.3" spans="1:10">
      <c r="A239" s="15" t="s">
        <v>580</v>
      </c>
      <c r="B239" s="15" t="s">
        <v>127</v>
      </c>
      <c r="C239" s="15" t="s">
        <v>138</v>
      </c>
      <c r="D239" s="15">
        <v>1</v>
      </c>
      <c r="E239" s="15" t="s">
        <v>26</v>
      </c>
      <c r="F239" s="73"/>
      <c r="G239" s="19"/>
      <c r="H239" s="22" t="s">
        <v>581</v>
      </c>
      <c r="I239" s="45" t="str">
        <f>_xlfn.DISPIMG("ID_4956F48B28804401B94129C3B66B9648",1)</f>
        <v>=DISPIMG("ID_4956F48B28804401B94129C3B66B9648",1)</v>
      </c>
      <c r="J239" s="60"/>
    </row>
    <row r="240" s="49" customFormat="1" ht="35" spans="1:10">
      <c r="A240" s="15" t="s">
        <v>582</v>
      </c>
      <c r="B240" s="15" t="s">
        <v>141</v>
      </c>
      <c r="C240" s="15" t="s">
        <v>583</v>
      </c>
      <c r="D240" s="15">
        <v>1</v>
      </c>
      <c r="E240" s="15" t="s">
        <v>26</v>
      </c>
      <c r="F240" s="73"/>
      <c r="G240" s="19"/>
      <c r="H240" s="22" t="s">
        <v>143</v>
      </c>
      <c r="I240" s="45"/>
      <c r="J240" s="60"/>
    </row>
    <row r="241" s="49" customFormat="1" ht="17.5" spans="1:10">
      <c r="A241" s="15" t="s">
        <v>584</v>
      </c>
      <c r="B241" s="15" t="s">
        <v>149</v>
      </c>
      <c r="C241" s="15" t="s">
        <v>570</v>
      </c>
      <c r="D241" s="15">
        <v>3.7</v>
      </c>
      <c r="E241" s="15" t="s">
        <v>151</v>
      </c>
      <c r="F241" s="73"/>
      <c r="G241" s="19"/>
      <c r="H241" s="22" t="s">
        <v>152</v>
      </c>
      <c r="I241" s="45"/>
      <c r="J241" s="60"/>
    </row>
    <row r="242" s="49" customFormat="1" ht="23" customHeight="1" spans="1:10">
      <c r="A242" s="56" t="s">
        <v>585</v>
      </c>
      <c r="B242" s="56" t="s">
        <v>196</v>
      </c>
      <c r="C242" s="15"/>
      <c r="D242" s="15"/>
      <c r="E242" s="15"/>
      <c r="F242" s="73"/>
      <c r="G242" s="19"/>
      <c r="H242" s="22"/>
      <c r="I242" s="45"/>
      <c r="J242" s="60"/>
    </row>
    <row r="243" s="49" customFormat="1" ht="139.55" spans="1:10">
      <c r="A243" s="15" t="s">
        <v>586</v>
      </c>
      <c r="B243" s="15" t="s">
        <v>127</v>
      </c>
      <c r="C243" s="15" t="s">
        <v>34</v>
      </c>
      <c r="D243" s="15">
        <v>1</v>
      </c>
      <c r="E243" s="15" t="s">
        <v>26</v>
      </c>
      <c r="F243" s="73"/>
      <c r="G243" s="19"/>
      <c r="H243" s="22" t="s">
        <v>220</v>
      </c>
      <c r="I243" s="45" t="str">
        <f>_xlfn.DISPIMG("ID_C4AD7DDA94C645EC8EAE16A17CFD5823",1)</f>
        <v>=DISPIMG("ID_C4AD7DDA94C645EC8EAE16A17CFD5823",1)</v>
      </c>
      <c r="J243" s="60"/>
    </row>
    <row r="244" s="49" customFormat="1" ht="139.55" spans="1:10">
      <c r="A244" s="15" t="s">
        <v>587</v>
      </c>
      <c r="B244" s="15" t="s">
        <v>216</v>
      </c>
      <c r="C244" s="15" t="s">
        <v>217</v>
      </c>
      <c r="D244" s="15">
        <v>1</v>
      </c>
      <c r="E244" s="15" t="s">
        <v>26</v>
      </c>
      <c r="F244" s="73"/>
      <c r="G244" s="19"/>
      <c r="H244" s="22" t="s">
        <v>588</v>
      </c>
      <c r="I244" s="45" t="str">
        <f>_xlfn.DISPIMG("ID_0C2E2361A9214F45AC515FD9E6380D30",1)</f>
        <v>=DISPIMG("ID_0C2E2361A9214F45AC515FD9E6380D30",1)</v>
      </c>
      <c r="J244" s="60"/>
    </row>
    <row r="245" s="49" customFormat="1" ht="245" spans="1:10">
      <c r="A245" s="15" t="s">
        <v>589</v>
      </c>
      <c r="B245" s="15" t="s">
        <v>208</v>
      </c>
      <c r="C245" s="15" t="s">
        <v>128</v>
      </c>
      <c r="D245" s="15">
        <v>1</v>
      </c>
      <c r="E245" s="15" t="s">
        <v>26</v>
      </c>
      <c r="F245" s="73"/>
      <c r="G245" s="19"/>
      <c r="H245" s="22" t="s">
        <v>590</v>
      </c>
      <c r="I245" s="45" t="str">
        <f>_xlfn.DISPIMG("ID_6B354388A4A341018F8B35F1D064466F",1)</f>
        <v>=DISPIMG("ID_6B354388A4A341018F8B35F1D064466F",1)</v>
      </c>
      <c r="J245" s="60"/>
    </row>
    <row r="246" s="49" customFormat="1" ht="70" spans="1:10">
      <c r="A246" s="15">
        <v>0</v>
      </c>
      <c r="B246" s="15" t="s">
        <v>211</v>
      </c>
      <c r="C246" s="15"/>
      <c r="D246" s="15">
        <v>1</v>
      </c>
      <c r="E246" s="15" t="s">
        <v>26</v>
      </c>
      <c r="F246" s="73"/>
      <c r="G246" s="19"/>
      <c r="H246" s="22" t="s">
        <v>212</v>
      </c>
      <c r="I246" s="45"/>
      <c r="J246" s="60"/>
    </row>
    <row r="247" s="49" customFormat="1" ht="35" spans="1:10">
      <c r="A247" s="15" t="s">
        <v>591</v>
      </c>
      <c r="B247" s="15" t="s">
        <v>141</v>
      </c>
      <c r="C247" s="15" t="s">
        <v>592</v>
      </c>
      <c r="D247" s="15">
        <v>1</v>
      </c>
      <c r="E247" s="15" t="s">
        <v>26</v>
      </c>
      <c r="F247" s="73"/>
      <c r="G247" s="19"/>
      <c r="H247" s="22" t="s">
        <v>143</v>
      </c>
      <c r="I247" s="45"/>
      <c r="J247" s="60"/>
    </row>
    <row r="248" s="49" customFormat="1" ht="139.55" spans="1:10">
      <c r="A248" s="15" t="s">
        <v>593</v>
      </c>
      <c r="B248" s="15" t="s">
        <v>127</v>
      </c>
      <c r="C248" s="15" t="s">
        <v>594</v>
      </c>
      <c r="D248" s="15">
        <v>1</v>
      </c>
      <c r="E248" s="15" t="s">
        <v>26</v>
      </c>
      <c r="F248" s="73"/>
      <c r="G248" s="19"/>
      <c r="H248" s="22" t="s">
        <v>220</v>
      </c>
      <c r="I248" s="45" t="str">
        <f>_xlfn.DISPIMG("ID_7B1604CAAABE4C1F94BDFA4492F0CA02",1)</f>
        <v>=DISPIMG("ID_7B1604CAAABE4C1F94BDFA4492F0CA02",1)</v>
      </c>
      <c r="J248" s="60"/>
    </row>
    <row r="249" s="49" customFormat="1" ht="245" spans="1:10">
      <c r="A249" s="15" t="s">
        <v>595</v>
      </c>
      <c r="B249" s="15" t="s">
        <v>137</v>
      </c>
      <c r="C249" s="15" t="s">
        <v>138</v>
      </c>
      <c r="D249" s="15">
        <v>1</v>
      </c>
      <c r="E249" s="15" t="s">
        <v>26</v>
      </c>
      <c r="F249" s="73"/>
      <c r="G249" s="19"/>
      <c r="H249" s="22" t="s">
        <v>204</v>
      </c>
      <c r="I249" s="45" t="str">
        <f>_xlfn.DISPIMG("ID_10EEA4ADC5BD413CAF10C3D524BFCD33",1)</f>
        <v>=DISPIMG("ID_10EEA4ADC5BD413CAF10C3D524BFCD33",1)</v>
      </c>
      <c r="J249" s="60"/>
    </row>
    <row r="250" s="49" customFormat="1" ht="35" spans="1:10">
      <c r="A250" s="15">
        <v>0</v>
      </c>
      <c r="B250" s="15" t="s">
        <v>134</v>
      </c>
      <c r="C250" s="15"/>
      <c r="D250" s="15">
        <v>2</v>
      </c>
      <c r="E250" s="15" t="s">
        <v>26</v>
      </c>
      <c r="F250" s="73"/>
      <c r="G250" s="19"/>
      <c r="H250" s="22" t="s">
        <v>135</v>
      </c>
      <c r="I250" s="45"/>
      <c r="J250" s="60"/>
    </row>
    <row r="251" s="49" customFormat="1" ht="111" spans="1:10">
      <c r="A251" s="15" t="s">
        <v>596</v>
      </c>
      <c r="B251" s="15" t="s">
        <v>110</v>
      </c>
      <c r="C251" s="15" t="s">
        <v>111</v>
      </c>
      <c r="D251" s="15">
        <v>1</v>
      </c>
      <c r="E251" s="15" t="s">
        <v>26</v>
      </c>
      <c r="F251" s="73"/>
      <c r="G251" s="19"/>
      <c r="H251" s="22" t="s">
        <v>597</v>
      </c>
      <c r="I251" s="45" t="str">
        <f>_xlfn.DISPIMG("ID_6946A44B8A13422DAEAABBD4D9F46506",1)</f>
        <v>=DISPIMG("ID_6946A44B8A13422DAEAABBD4D9F46506",1)</v>
      </c>
      <c r="J251" s="60"/>
    </row>
    <row r="252" s="50" customFormat="1" ht="87.5" spans="1:10">
      <c r="A252" s="16">
        <v>0</v>
      </c>
      <c r="B252" s="16" t="s">
        <v>113</v>
      </c>
      <c r="C252" s="16"/>
      <c r="D252" s="16">
        <v>1</v>
      </c>
      <c r="E252" s="16" t="s">
        <v>26</v>
      </c>
      <c r="F252" s="73"/>
      <c r="G252" s="32"/>
      <c r="H252" s="33" t="s">
        <v>114</v>
      </c>
      <c r="I252" s="76"/>
      <c r="J252" s="61"/>
    </row>
    <row r="253" s="49" customFormat="1" ht="131.9" spans="1:10">
      <c r="A253" s="15" t="s">
        <v>598</v>
      </c>
      <c r="B253" s="15" t="s">
        <v>106</v>
      </c>
      <c r="C253" s="15" t="s">
        <v>107</v>
      </c>
      <c r="D253" s="15">
        <v>1</v>
      </c>
      <c r="E253" s="15" t="s">
        <v>26</v>
      </c>
      <c r="F253" s="73"/>
      <c r="G253" s="19"/>
      <c r="H253" s="22" t="s">
        <v>108</v>
      </c>
      <c r="I253" s="45" t="str">
        <f>_xlfn.DISPIMG("ID_33008C61CA1C40DAB29A2A12F8B44D6C",1)</f>
        <v>=DISPIMG("ID_33008C61CA1C40DAB29A2A12F8B44D6C",1)</v>
      </c>
      <c r="J253" s="60"/>
    </row>
    <row r="254" s="49" customFormat="1" ht="139.55" spans="1:10">
      <c r="A254" s="15" t="s">
        <v>599</v>
      </c>
      <c r="B254" s="15" t="s">
        <v>44</v>
      </c>
      <c r="C254" s="15" t="s">
        <v>45</v>
      </c>
      <c r="D254" s="15">
        <v>1</v>
      </c>
      <c r="E254" s="15" t="s">
        <v>26</v>
      </c>
      <c r="F254" s="73"/>
      <c r="G254" s="19"/>
      <c r="H254" s="22" t="s">
        <v>46</v>
      </c>
      <c r="I254" s="45" t="str">
        <f>_xlfn.DISPIMG("ID_D88CBF145C354B1994720C1B2DC7611D",1)</f>
        <v>=DISPIMG("ID_D88CBF145C354B1994720C1B2DC7611D",1)</v>
      </c>
      <c r="J254" s="60"/>
    </row>
    <row r="255" s="49" customFormat="1" ht="17.5" spans="1:10">
      <c r="A255" s="15" t="s">
        <v>600</v>
      </c>
      <c r="B255" s="15" t="s">
        <v>149</v>
      </c>
      <c r="C255" s="15" t="s">
        <v>570</v>
      </c>
      <c r="D255" s="15">
        <v>3.7</v>
      </c>
      <c r="E255" s="15" t="s">
        <v>151</v>
      </c>
      <c r="F255" s="73"/>
      <c r="G255" s="19"/>
      <c r="H255" s="22" t="s">
        <v>152</v>
      </c>
      <c r="I255" s="45"/>
      <c r="J255" s="60"/>
    </row>
    <row r="256" s="49" customFormat="1" ht="23" customHeight="1" spans="1:10">
      <c r="A256" s="56" t="s">
        <v>601</v>
      </c>
      <c r="B256" s="56" t="s">
        <v>456</v>
      </c>
      <c r="C256" s="15"/>
      <c r="D256" s="15"/>
      <c r="E256" s="15"/>
      <c r="F256" s="73"/>
      <c r="G256" s="19"/>
      <c r="H256" s="22"/>
      <c r="I256" s="45"/>
      <c r="J256" s="60"/>
    </row>
    <row r="257" s="49" customFormat="1" ht="139.55" spans="1:10">
      <c r="A257" s="15" t="s">
        <v>602</v>
      </c>
      <c r="B257" s="15" t="s">
        <v>44</v>
      </c>
      <c r="C257" s="15" t="s">
        <v>45</v>
      </c>
      <c r="D257" s="15">
        <v>1</v>
      </c>
      <c r="E257" s="15" t="s">
        <v>26</v>
      </c>
      <c r="F257" s="73"/>
      <c r="G257" s="19"/>
      <c r="H257" s="22" t="s">
        <v>46</v>
      </c>
      <c r="I257" s="45" t="str">
        <f>_xlfn.DISPIMG("ID_6603C56805B04CDB974CD3AEB860EF4B",1)</f>
        <v>=DISPIMG("ID_6603C56805B04CDB974CD3AEB860EF4B",1)</v>
      </c>
      <c r="J257" s="60"/>
    </row>
    <row r="258" s="49" customFormat="1" ht="171" customHeight="1" spans="1:10">
      <c r="A258" s="15" t="s">
        <v>603</v>
      </c>
      <c r="B258" s="15" t="s">
        <v>245</v>
      </c>
      <c r="C258" s="15" t="s">
        <v>246</v>
      </c>
      <c r="D258" s="15">
        <v>1</v>
      </c>
      <c r="E258" s="15" t="s">
        <v>26</v>
      </c>
      <c r="F258" s="73"/>
      <c r="G258" s="19"/>
      <c r="H258" s="74" t="s">
        <v>247</v>
      </c>
      <c r="I258" s="45"/>
      <c r="J258" s="60"/>
    </row>
    <row r="259" s="49" customFormat="1" ht="139.55" spans="1:10">
      <c r="A259" s="15" t="s">
        <v>604</v>
      </c>
      <c r="B259" s="15" t="s">
        <v>230</v>
      </c>
      <c r="C259" s="15" t="s">
        <v>25</v>
      </c>
      <c r="D259" s="15">
        <v>1</v>
      </c>
      <c r="E259" s="15" t="s">
        <v>26</v>
      </c>
      <c r="F259" s="73"/>
      <c r="G259" s="19"/>
      <c r="H259" s="22" t="s">
        <v>289</v>
      </c>
      <c r="I259" s="45" t="str">
        <f>_xlfn.DISPIMG("ID_32E6A8AAD38F496B8E62C21F9750F383",1)</f>
        <v>=DISPIMG("ID_32E6A8AAD38F496B8E62C21F9750F383",1)</v>
      </c>
      <c r="J259" s="60"/>
    </row>
    <row r="260" s="49" customFormat="1" ht="139.55" spans="1:10">
      <c r="A260" s="15" t="s">
        <v>605</v>
      </c>
      <c r="B260" s="15" t="s">
        <v>57</v>
      </c>
      <c r="C260" s="15" t="s">
        <v>217</v>
      </c>
      <c r="D260" s="15">
        <v>1</v>
      </c>
      <c r="E260" s="15" t="s">
        <v>26</v>
      </c>
      <c r="F260" s="73"/>
      <c r="G260" s="19"/>
      <c r="H260" s="22" t="s">
        <v>606</v>
      </c>
      <c r="I260" s="45" t="str">
        <f>_xlfn.DISPIMG("ID_74B7757FAF444069A0B6C80DF337F229",1)</f>
        <v>=DISPIMG("ID_74B7757FAF444069A0B6C80DF337F229",1)</v>
      </c>
      <c r="J260" s="60"/>
    </row>
    <row r="261" s="49" customFormat="1" ht="35" spans="1:10">
      <c r="A261" s="15">
        <v>0</v>
      </c>
      <c r="B261" s="15" t="s">
        <v>134</v>
      </c>
      <c r="C261" s="15"/>
      <c r="D261" s="15">
        <v>1</v>
      </c>
      <c r="E261" s="15" t="s">
        <v>26</v>
      </c>
      <c r="F261" s="73"/>
      <c r="G261" s="19"/>
      <c r="H261" s="22" t="s">
        <v>135</v>
      </c>
      <c r="I261" s="45"/>
      <c r="J261" s="60"/>
    </row>
    <row r="262" s="49" customFormat="1" ht="87.5" spans="1:10">
      <c r="A262" s="15" t="s">
        <v>607</v>
      </c>
      <c r="B262" s="15" t="s">
        <v>65</v>
      </c>
      <c r="C262" s="15" t="s">
        <v>34</v>
      </c>
      <c r="D262" s="15">
        <v>1</v>
      </c>
      <c r="E262" s="15" t="s">
        <v>26</v>
      </c>
      <c r="F262" s="73"/>
      <c r="G262" s="19"/>
      <c r="H262" s="22" t="s">
        <v>66</v>
      </c>
      <c r="I262" s="45"/>
      <c r="J262" s="60"/>
    </row>
    <row r="263" s="49" customFormat="1" ht="139.55" spans="1:10">
      <c r="A263" s="15" t="s">
        <v>608</v>
      </c>
      <c r="B263" s="15" t="s">
        <v>145</v>
      </c>
      <c r="C263" s="15" t="s">
        <v>146</v>
      </c>
      <c r="D263" s="15">
        <v>1</v>
      </c>
      <c r="E263" s="15" t="s">
        <v>26</v>
      </c>
      <c r="F263" s="73"/>
      <c r="G263" s="19"/>
      <c r="H263" s="22" t="s">
        <v>147</v>
      </c>
      <c r="I263" s="45" t="str">
        <f>_xlfn.DISPIMG("ID_F9823485AC134BC99669E827A54239FF",1)</f>
        <v>=DISPIMG("ID_F9823485AC134BC99669E827A54239FF",1)</v>
      </c>
      <c r="J263" s="60"/>
    </row>
    <row r="264" s="49" customFormat="1" ht="23" customHeight="1" spans="1:10">
      <c r="A264" s="56" t="s">
        <v>609</v>
      </c>
      <c r="B264" s="56" t="s">
        <v>361</v>
      </c>
      <c r="C264" s="15"/>
      <c r="D264" s="15"/>
      <c r="E264" s="15"/>
      <c r="F264" s="73"/>
      <c r="G264" s="19"/>
      <c r="H264" s="22"/>
      <c r="I264" s="45"/>
      <c r="J264" s="60"/>
    </row>
    <row r="265" s="49" customFormat="1" ht="139.55" spans="1:10">
      <c r="A265" s="15" t="s">
        <v>610</v>
      </c>
      <c r="B265" s="15" t="s">
        <v>363</v>
      </c>
      <c r="C265" s="15" t="s">
        <v>364</v>
      </c>
      <c r="D265" s="15">
        <v>5</v>
      </c>
      <c r="E265" s="15" t="s">
        <v>26</v>
      </c>
      <c r="F265" s="73"/>
      <c r="G265" s="19"/>
      <c r="H265" s="22" t="s">
        <v>365</v>
      </c>
      <c r="I265" s="45" t="str">
        <f>_xlfn.DISPIMG("ID_1375D903F8734EEFA81F2CE030420CA4",1)</f>
        <v>=DISPIMG("ID_1375D903F8734EEFA81F2CE030420CA4",1)</v>
      </c>
      <c r="J265" s="60"/>
    </row>
    <row r="266" s="49" customFormat="1" ht="297.5" spans="1:10">
      <c r="A266" s="15" t="s">
        <v>611</v>
      </c>
      <c r="B266" s="15" t="s">
        <v>367</v>
      </c>
      <c r="C266" s="15" t="s">
        <v>368</v>
      </c>
      <c r="D266" s="15">
        <v>4</v>
      </c>
      <c r="E266" s="15" t="s">
        <v>26</v>
      </c>
      <c r="F266" s="73"/>
      <c r="G266" s="19"/>
      <c r="H266" s="22" t="s">
        <v>369</v>
      </c>
      <c r="I266" s="45" t="str">
        <f>_xlfn.DISPIMG("ID_C014FCA01AF6450B9E458C4C81AAAE58",1)</f>
        <v>=DISPIMG("ID_C014FCA01AF6450B9E458C4C81AAAE58",1)</v>
      </c>
      <c r="J266" s="60"/>
    </row>
    <row r="267" s="49" customFormat="1" ht="227.5" spans="1:10">
      <c r="A267" s="15" t="s">
        <v>612</v>
      </c>
      <c r="B267" s="15" t="s">
        <v>371</v>
      </c>
      <c r="C267" s="15" t="s">
        <v>372</v>
      </c>
      <c r="D267" s="15">
        <v>1</v>
      </c>
      <c r="E267" s="15" t="s">
        <v>26</v>
      </c>
      <c r="F267" s="73"/>
      <c r="G267" s="19"/>
      <c r="H267" s="22" t="s">
        <v>373</v>
      </c>
      <c r="I267" s="45" t="str">
        <f>_xlfn.DISPIMG("ID_EB46DA9733214BB9999B8D25D98D48C2",1)</f>
        <v>=DISPIMG("ID_EB46DA9733214BB9999B8D25D98D48C2",1)</v>
      </c>
      <c r="J267" s="60"/>
    </row>
    <row r="268" s="50" customFormat="1" ht="140" spans="1:10">
      <c r="A268" s="16" t="s">
        <v>613</v>
      </c>
      <c r="B268" s="16" t="s">
        <v>375</v>
      </c>
      <c r="C268" s="16" t="s">
        <v>376</v>
      </c>
      <c r="D268" s="16">
        <v>6</v>
      </c>
      <c r="E268" s="16" t="s">
        <v>26</v>
      </c>
      <c r="F268" s="73"/>
      <c r="G268" s="32"/>
      <c r="H268" s="33" t="s">
        <v>377</v>
      </c>
      <c r="I268" s="76" t="str">
        <f>_xlfn.DISPIMG("ID_3A933FFA52DB4F7FB9AE6CE880C4ED24",1)</f>
        <v>=DISPIMG("ID_3A933FFA52DB4F7FB9AE6CE880C4ED24",1)</v>
      </c>
      <c r="J268" s="61"/>
    </row>
    <row r="269" s="49" customFormat="1" ht="70" spans="1:10">
      <c r="A269" s="15" t="s">
        <v>614</v>
      </c>
      <c r="B269" s="15" t="s">
        <v>391</v>
      </c>
      <c r="C269" s="15" t="s">
        <v>392</v>
      </c>
      <c r="D269" s="15">
        <v>6</v>
      </c>
      <c r="E269" s="15" t="s">
        <v>26</v>
      </c>
      <c r="F269" s="73"/>
      <c r="G269" s="19"/>
      <c r="H269" s="22" t="s">
        <v>393</v>
      </c>
      <c r="I269" s="45"/>
      <c r="J269" s="60"/>
    </row>
    <row r="270" s="49" customFormat="1" ht="139.55" spans="1:10">
      <c r="A270" s="15" t="s">
        <v>615</v>
      </c>
      <c r="B270" s="15" t="s">
        <v>379</v>
      </c>
      <c r="C270" s="15" t="s">
        <v>616</v>
      </c>
      <c r="D270" s="15">
        <v>29</v>
      </c>
      <c r="E270" s="15" t="s">
        <v>321</v>
      </c>
      <c r="F270" s="73"/>
      <c r="G270" s="19"/>
      <c r="H270" s="22" t="s">
        <v>381</v>
      </c>
      <c r="I270" s="45" t="str">
        <f>_xlfn.DISPIMG("ID_0ADDECD9B20E4856A0CE10C96E29BAF5",1)</f>
        <v>=DISPIMG("ID_0ADDECD9B20E4856A0CE10C96E29BAF5",1)</v>
      </c>
      <c r="J270" s="60"/>
    </row>
    <row r="271" s="49" customFormat="1" ht="17.5" spans="1:10">
      <c r="A271" s="15">
        <v>0</v>
      </c>
      <c r="B271" s="15" t="s">
        <v>382</v>
      </c>
      <c r="C271" s="15" t="s">
        <v>617</v>
      </c>
      <c r="D271" s="15">
        <v>54</v>
      </c>
      <c r="E271" s="15" t="s">
        <v>321</v>
      </c>
      <c r="F271" s="73"/>
      <c r="G271" s="19"/>
      <c r="H271" s="22" t="s">
        <v>384</v>
      </c>
      <c r="I271" s="45"/>
      <c r="J271" s="60"/>
    </row>
    <row r="272" s="49" customFormat="1" ht="17.5" spans="1:10">
      <c r="A272" s="15">
        <v>0</v>
      </c>
      <c r="B272" s="15" t="s">
        <v>385</v>
      </c>
      <c r="C272" s="15" t="s">
        <v>617</v>
      </c>
      <c r="D272" s="15">
        <v>54</v>
      </c>
      <c r="E272" s="15" t="s">
        <v>321</v>
      </c>
      <c r="F272" s="73"/>
      <c r="G272" s="19"/>
      <c r="H272" s="22" t="s">
        <v>384</v>
      </c>
      <c r="I272" s="45"/>
      <c r="J272" s="60"/>
    </row>
    <row r="273" s="49" customFormat="1" ht="121.85" spans="1:10">
      <c r="A273" s="15" t="s">
        <v>618</v>
      </c>
      <c r="B273" s="15" t="s">
        <v>379</v>
      </c>
      <c r="C273" s="15" t="s">
        <v>619</v>
      </c>
      <c r="D273" s="15">
        <v>12</v>
      </c>
      <c r="E273" s="15" t="s">
        <v>321</v>
      </c>
      <c r="F273" s="73"/>
      <c r="G273" s="19"/>
      <c r="H273" s="22" t="s">
        <v>381</v>
      </c>
      <c r="I273" s="45" t="str">
        <f>_xlfn.DISPIMG("ID_9220E9845CD448F5B2B5AC9B120402C9",1)</f>
        <v>=DISPIMG("ID_9220E9845CD448F5B2B5AC9B120402C9",1)</v>
      </c>
      <c r="J273" s="60"/>
    </row>
    <row r="274" s="49" customFormat="1" ht="17.5" spans="1:10">
      <c r="A274" s="15">
        <v>0</v>
      </c>
      <c r="B274" s="15" t="s">
        <v>382</v>
      </c>
      <c r="C274" s="15" t="s">
        <v>620</v>
      </c>
      <c r="D274" s="15">
        <v>24</v>
      </c>
      <c r="E274" s="15" t="s">
        <v>321</v>
      </c>
      <c r="F274" s="73"/>
      <c r="G274" s="19"/>
      <c r="H274" s="22" t="s">
        <v>384</v>
      </c>
      <c r="I274" s="45"/>
      <c r="J274" s="60"/>
    </row>
    <row r="275" s="49" customFormat="1" ht="17.5" spans="1:10">
      <c r="A275" s="15">
        <v>0</v>
      </c>
      <c r="B275" s="15" t="s">
        <v>385</v>
      </c>
      <c r="C275" s="15" t="s">
        <v>620</v>
      </c>
      <c r="D275" s="15">
        <v>24</v>
      </c>
      <c r="E275" s="15" t="s">
        <v>321</v>
      </c>
      <c r="F275" s="73"/>
      <c r="G275" s="19"/>
      <c r="H275" s="22" t="s">
        <v>384</v>
      </c>
      <c r="I275" s="45"/>
      <c r="J275" s="60"/>
    </row>
    <row r="276" s="49" customFormat="1" ht="17.5" spans="1:10">
      <c r="A276" s="15" t="s">
        <v>621</v>
      </c>
      <c r="B276" s="15" t="s">
        <v>149</v>
      </c>
      <c r="C276" s="15" t="s">
        <v>622</v>
      </c>
      <c r="D276" s="15">
        <v>11.5</v>
      </c>
      <c r="E276" s="15" t="s">
        <v>151</v>
      </c>
      <c r="F276" s="73"/>
      <c r="G276" s="19"/>
      <c r="H276" s="22" t="s">
        <v>152</v>
      </c>
      <c r="I276" s="45"/>
      <c r="J276" s="60"/>
    </row>
    <row r="277" s="49" customFormat="1" ht="17.5" spans="1:10">
      <c r="A277" s="15" t="s">
        <v>623</v>
      </c>
      <c r="B277" s="15" t="s">
        <v>149</v>
      </c>
      <c r="C277" s="15" t="s">
        <v>389</v>
      </c>
      <c r="D277" s="15">
        <v>1</v>
      </c>
      <c r="E277" s="15" t="s">
        <v>151</v>
      </c>
      <c r="F277" s="73"/>
      <c r="G277" s="19"/>
      <c r="H277" s="22" t="s">
        <v>152</v>
      </c>
      <c r="I277" s="45"/>
      <c r="J277" s="60"/>
    </row>
    <row r="278" s="49" customFormat="1" ht="17.5" spans="1:10">
      <c r="A278" s="15" t="s">
        <v>624</v>
      </c>
      <c r="B278" s="15" t="s">
        <v>149</v>
      </c>
      <c r="C278" s="15" t="s">
        <v>625</v>
      </c>
      <c r="D278" s="15">
        <v>3</v>
      </c>
      <c r="E278" s="15" t="s">
        <v>151</v>
      </c>
      <c r="F278" s="73"/>
      <c r="G278" s="19"/>
      <c r="H278" s="22" t="s">
        <v>152</v>
      </c>
      <c r="I278" s="45"/>
      <c r="J278" s="60"/>
    </row>
    <row r="279" s="49" customFormat="1" ht="138" spans="1:10">
      <c r="A279" s="15" t="s">
        <v>626</v>
      </c>
      <c r="B279" s="15" t="s">
        <v>379</v>
      </c>
      <c r="C279" s="15" t="s">
        <v>627</v>
      </c>
      <c r="D279" s="15">
        <v>9.2</v>
      </c>
      <c r="E279" s="15" t="s">
        <v>321</v>
      </c>
      <c r="F279" s="73"/>
      <c r="G279" s="19"/>
      <c r="H279" s="22" t="s">
        <v>381</v>
      </c>
      <c r="I279" s="45" t="str">
        <f>_xlfn.DISPIMG("ID_04710F55FA4943AA8EC3340ECE483BE0",1)</f>
        <v>=DISPIMG("ID_04710F55FA4943AA8EC3340ECE483BE0",1)</v>
      </c>
      <c r="J279" s="60"/>
    </row>
    <row r="280" s="49" customFormat="1" ht="17.5" spans="1:10">
      <c r="A280" s="15">
        <v>0</v>
      </c>
      <c r="B280" s="15" t="s">
        <v>382</v>
      </c>
      <c r="C280" s="15" t="s">
        <v>628</v>
      </c>
      <c r="D280" s="15">
        <v>18.4</v>
      </c>
      <c r="E280" s="15" t="s">
        <v>321</v>
      </c>
      <c r="F280" s="73"/>
      <c r="G280" s="19"/>
      <c r="H280" s="22" t="s">
        <v>384</v>
      </c>
      <c r="I280" s="45"/>
      <c r="J280" s="60"/>
    </row>
    <row r="281" s="49" customFormat="1" ht="17.5" spans="1:10">
      <c r="A281" s="15">
        <v>0</v>
      </c>
      <c r="B281" s="15" t="s">
        <v>385</v>
      </c>
      <c r="C281" s="15" t="s">
        <v>628</v>
      </c>
      <c r="D281" s="15">
        <v>18.4</v>
      </c>
      <c r="E281" s="15" t="s">
        <v>321</v>
      </c>
      <c r="F281" s="73"/>
      <c r="G281" s="19"/>
      <c r="H281" s="22" t="s">
        <v>384</v>
      </c>
      <c r="I281" s="45"/>
      <c r="J281" s="60"/>
    </row>
    <row r="282" s="49" customFormat="1" ht="17.5" spans="1:10">
      <c r="A282" s="15" t="s">
        <v>629</v>
      </c>
      <c r="B282" s="15" t="s">
        <v>149</v>
      </c>
      <c r="C282" s="15" t="s">
        <v>630</v>
      </c>
      <c r="D282" s="15">
        <v>6.7</v>
      </c>
      <c r="E282" s="15" t="s">
        <v>151</v>
      </c>
      <c r="F282" s="73"/>
      <c r="G282" s="19"/>
      <c r="H282" s="22" t="s">
        <v>152</v>
      </c>
      <c r="I282" s="45"/>
      <c r="J282" s="60"/>
    </row>
    <row r="283" s="49" customFormat="1" ht="138" spans="1:10">
      <c r="A283" s="15" t="s">
        <v>631</v>
      </c>
      <c r="B283" s="15" t="s">
        <v>335</v>
      </c>
      <c r="C283" s="15" t="s">
        <v>336</v>
      </c>
      <c r="D283" s="15">
        <v>9</v>
      </c>
      <c r="E283" s="15" t="s">
        <v>26</v>
      </c>
      <c r="F283" s="73"/>
      <c r="G283" s="19"/>
      <c r="H283" s="22" t="s">
        <v>632</v>
      </c>
      <c r="I283" s="45" t="str">
        <f>_xlfn.DISPIMG("ID_5E125A1245884295AA95C2761C9209D1",1)</f>
        <v>=DISPIMG("ID_5E125A1245884295AA95C2761C9209D1",1)</v>
      </c>
      <c r="J283" s="60"/>
    </row>
    <row r="284" s="49" customFormat="1" ht="139.55" spans="1:10">
      <c r="A284" s="15" t="s">
        <v>633</v>
      </c>
      <c r="B284" s="15" t="s">
        <v>400</v>
      </c>
      <c r="C284" s="15" t="s">
        <v>401</v>
      </c>
      <c r="D284" s="15">
        <v>5</v>
      </c>
      <c r="E284" s="15" t="s">
        <v>26</v>
      </c>
      <c r="F284" s="73"/>
      <c r="G284" s="19"/>
      <c r="H284" s="22" t="s">
        <v>27</v>
      </c>
      <c r="I284" s="45" t="str">
        <f>_xlfn.DISPIMG("ID_6E21D330D3094ED38B0E51C0FF161E60",1)</f>
        <v>=DISPIMG("ID_6E21D330D3094ED38B0E51C0FF161E60",1)</v>
      </c>
      <c r="J284" s="60"/>
    </row>
    <row r="285" s="49" customFormat="1" ht="139.55" spans="1:10">
      <c r="A285" s="15" t="s">
        <v>634</v>
      </c>
      <c r="B285" s="15" t="s">
        <v>403</v>
      </c>
      <c r="C285" s="15" t="s">
        <v>635</v>
      </c>
      <c r="D285" s="15">
        <v>1</v>
      </c>
      <c r="E285" s="15" t="s">
        <v>26</v>
      </c>
      <c r="F285" s="73"/>
      <c r="G285" s="19"/>
      <c r="H285" s="22" t="s">
        <v>405</v>
      </c>
      <c r="I285" s="45" t="str">
        <f>_xlfn.DISPIMG("ID_92E8A283B439488A96B56EA1462BDF6E",1)</f>
        <v>=DISPIMG("ID_92E8A283B439488A96B56EA1462BDF6E",1)</v>
      </c>
      <c r="J285" s="60"/>
    </row>
    <row r="286" s="49" customFormat="1" ht="135.5" spans="1:10">
      <c r="A286" s="15" t="s">
        <v>636</v>
      </c>
      <c r="B286" s="15" t="s">
        <v>61</v>
      </c>
      <c r="C286" s="15" t="s">
        <v>25</v>
      </c>
      <c r="D286" s="15">
        <v>5</v>
      </c>
      <c r="E286" s="15" t="s">
        <v>26</v>
      </c>
      <c r="F286" s="73"/>
      <c r="G286" s="19"/>
      <c r="H286" s="22" t="s">
        <v>409</v>
      </c>
      <c r="I286" s="45" t="str">
        <f>_xlfn.DISPIMG("ID_F2AD441995F3451EBAE98C68412D14E0",1)</f>
        <v>=DISPIMG("ID_F2AD441995F3451EBAE98C68412D14E0",1)</v>
      </c>
      <c r="J286" s="60"/>
    </row>
    <row r="287" s="49" customFormat="1" ht="232" customHeight="1" spans="1:10">
      <c r="A287" s="15" t="s">
        <v>637</v>
      </c>
      <c r="B287" s="15" t="s">
        <v>411</v>
      </c>
      <c r="C287" s="15" t="s">
        <v>412</v>
      </c>
      <c r="D287" s="15">
        <v>2</v>
      </c>
      <c r="E287" s="15" t="s">
        <v>26</v>
      </c>
      <c r="F287" s="73"/>
      <c r="G287" s="19"/>
      <c r="H287" s="22" t="s">
        <v>413</v>
      </c>
      <c r="I287" s="45" t="str">
        <f>_xlfn.DISPIMG("ID_F5375AB95D4B4CF59A4464C6F4283B31",1)</f>
        <v>=DISPIMG("ID_F5375AB95D4B4CF59A4464C6F4283B31",1)</v>
      </c>
      <c r="J287" s="60"/>
    </row>
    <row r="288" s="49" customFormat="1" ht="35" spans="1:10">
      <c r="A288" s="15">
        <v>0</v>
      </c>
      <c r="B288" s="15" t="s">
        <v>134</v>
      </c>
      <c r="C288" s="15"/>
      <c r="D288" s="15">
        <v>2</v>
      </c>
      <c r="E288" s="15" t="s">
        <v>26</v>
      </c>
      <c r="F288" s="73"/>
      <c r="G288" s="19"/>
      <c r="H288" s="22" t="s">
        <v>135</v>
      </c>
      <c r="I288" s="45"/>
      <c r="J288" s="60"/>
    </row>
    <row r="289" s="49" customFormat="1" ht="87.5" spans="1:10">
      <c r="A289" s="15" t="s">
        <v>638</v>
      </c>
      <c r="B289" s="15" t="s">
        <v>65</v>
      </c>
      <c r="C289" s="15" t="s">
        <v>25</v>
      </c>
      <c r="D289" s="15">
        <v>5</v>
      </c>
      <c r="E289" s="15" t="s">
        <v>26</v>
      </c>
      <c r="F289" s="73"/>
      <c r="G289" s="19"/>
      <c r="H289" s="22" t="s">
        <v>66</v>
      </c>
      <c r="I289" s="45"/>
      <c r="J289" s="60"/>
    </row>
    <row r="290" s="49" customFormat="1" ht="139.55" spans="1:10">
      <c r="A290" s="15" t="s">
        <v>639</v>
      </c>
      <c r="B290" s="15" t="s">
        <v>416</v>
      </c>
      <c r="C290" s="15" t="s">
        <v>420</v>
      </c>
      <c r="D290" s="15">
        <v>2</v>
      </c>
      <c r="E290" s="15" t="s">
        <v>26</v>
      </c>
      <c r="F290" s="73"/>
      <c r="G290" s="19"/>
      <c r="H290" s="22" t="s">
        <v>418</v>
      </c>
      <c r="I290" s="45" t="str">
        <f>_xlfn.DISPIMG("ID_BE534AC061C3434DBF0343B9A4A82537",1)</f>
        <v>=DISPIMG("ID_BE534AC061C3434DBF0343B9A4A82537",1)</v>
      </c>
      <c r="J290" s="60"/>
    </row>
    <row r="291" s="49" customFormat="1" ht="139.55" spans="1:10">
      <c r="A291" s="15" t="s">
        <v>640</v>
      </c>
      <c r="B291" s="15" t="s">
        <v>403</v>
      </c>
      <c r="C291" s="15" t="s">
        <v>422</v>
      </c>
      <c r="D291" s="15">
        <v>2</v>
      </c>
      <c r="E291" s="15" t="s">
        <v>26</v>
      </c>
      <c r="F291" s="73"/>
      <c r="G291" s="19"/>
      <c r="H291" s="22" t="s">
        <v>405</v>
      </c>
      <c r="I291" s="45" t="str">
        <f>_xlfn.DISPIMG("ID_B686328A8C024AFD90F7AA6CD7806139",1)</f>
        <v>=DISPIMG("ID_B686328A8C024AFD90F7AA6CD7806139",1)</v>
      </c>
      <c r="J291" s="60"/>
    </row>
    <row r="292" s="49" customFormat="1" ht="139.55" spans="1:10">
      <c r="A292" s="15" t="s">
        <v>641</v>
      </c>
      <c r="B292" s="15" t="s">
        <v>416</v>
      </c>
      <c r="C292" s="15" t="s">
        <v>417</v>
      </c>
      <c r="D292" s="15">
        <v>3</v>
      </c>
      <c r="E292" s="15" t="s">
        <v>26</v>
      </c>
      <c r="F292" s="73"/>
      <c r="G292" s="19"/>
      <c r="H292" s="22" t="s">
        <v>418</v>
      </c>
      <c r="I292" s="45" t="str">
        <f>_xlfn.DISPIMG("ID_5E33A4D66FD94D248013E4029DC42489",1)</f>
        <v>=DISPIMG("ID_5E33A4D66FD94D248013E4029DC42489",1)</v>
      </c>
      <c r="J292" s="60"/>
    </row>
    <row r="293" s="49" customFormat="1" ht="139.55" spans="1:10">
      <c r="A293" s="15" t="s">
        <v>642</v>
      </c>
      <c r="B293" s="15" t="s">
        <v>57</v>
      </c>
      <c r="C293" s="15" t="s">
        <v>643</v>
      </c>
      <c r="D293" s="15">
        <v>1</v>
      </c>
      <c r="E293" s="15" t="s">
        <v>26</v>
      </c>
      <c r="F293" s="73"/>
      <c r="G293" s="19"/>
      <c r="H293" s="22" t="s">
        <v>644</v>
      </c>
      <c r="I293" s="45" t="str">
        <f>_xlfn.DISPIMG("ID_301A192CA65C4D3EBF42A5D36679A766",1)</f>
        <v>=DISPIMG("ID_301A192CA65C4D3EBF42A5D36679A766",1)</v>
      </c>
      <c r="J293" s="60"/>
    </row>
    <row r="294" s="49" customFormat="1" ht="38" customHeight="1" spans="1:10">
      <c r="A294" s="15">
        <v>0</v>
      </c>
      <c r="B294" s="15" t="s">
        <v>134</v>
      </c>
      <c r="C294" s="15"/>
      <c r="D294" s="15">
        <v>1</v>
      </c>
      <c r="E294" s="15" t="s">
        <v>26</v>
      </c>
      <c r="F294" s="73"/>
      <c r="G294" s="19"/>
      <c r="H294" s="22" t="s">
        <v>135</v>
      </c>
      <c r="I294" s="45"/>
      <c r="J294" s="60"/>
    </row>
    <row r="295" s="49" customFormat="1" ht="114.1" spans="1:10">
      <c r="A295" s="15" t="s">
        <v>645</v>
      </c>
      <c r="B295" s="15" t="s">
        <v>276</v>
      </c>
      <c r="C295" s="15" t="s">
        <v>277</v>
      </c>
      <c r="D295" s="15">
        <v>1</v>
      </c>
      <c r="E295" s="15" t="s">
        <v>26</v>
      </c>
      <c r="F295" s="73"/>
      <c r="G295" s="19"/>
      <c r="H295" s="22" t="s">
        <v>278</v>
      </c>
      <c r="I295" s="45" t="str">
        <f>_xlfn.DISPIMG("ID_021395BE29674E3FB1FBD9DFB61E8A44",1)</f>
        <v>=DISPIMG("ID_021395BE29674E3FB1FBD9DFB61E8A44",1)</v>
      </c>
      <c r="J295" s="60"/>
    </row>
    <row r="296" s="49" customFormat="1" ht="245" spans="1:10">
      <c r="A296" s="15" t="s">
        <v>646</v>
      </c>
      <c r="B296" s="15" t="s">
        <v>236</v>
      </c>
      <c r="C296" s="15" t="s">
        <v>138</v>
      </c>
      <c r="D296" s="15">
        <v>1</v>
      </c>
      <c r="E296" s="15" t="s">
        <v>26</v>
      </c>
      <c r="F296" s="73"/>
      <c r="G296" s="19"/>
      <c r="H296" s="22" t="s">
        <v>204</v>
      </c>
      <c r="I296" s="45" t="str">
        <f>_xlfn.DISPIMG("ID_1F5057D6C6714D8BA0D3A3FB35A791B4",1)</f>
        <v>=DISPIMG("ID_1F5057D6C6714D8BA0D3A3FB35A791B4",1)</v>
      </c>
      <c r="J296" s="60"/>
    </row>
    <row r="297" s="49" customFormat="1" ht="35" spans="1:10">
      <c r="A297" s="15">
        <v>0</v>
      </c>
      <c r="B297" s="15" t="s">
        <v>134</v>
      </c>
      <c r="C297" s="15"/>
      <c r="D297" s="15">
        <v>2</v>
      </c>
      <c r="E297" s="15" t="s">
        <v>26</v>
      </c>
      <c r="F297" s="73"/>
      <c r="G297" s="19"/>
      <c r="H297" s="22" t="s">
        <v>135</v>
      </c>
      <c r="I297" s="45"/>
      <c r="J297" s="60"/>
    </row>
    <row r="298" s="49" customFormat="1" ht="122.6" spans="1:10">
      <c r="A298" s="15" t="s">
        <v>647</v>
      </c>
      <c r="B298" s="15" t="s">
        <v>106</v>
      </c>
      <c r="C298" s="15" t="s">
        <v>107</v>
      </c>
      <c r="D298" s="15">
        <v>1</v>
      </c>
      <c r="E298" s="15" t="s">
        <v>26</v>
      </c>
      <c r="F298" s="73"/>
      <c r="G298" s="19"/>
      <c r="H298" s="22" t="s">
        <v>108</v>
      </c>
      <c r="I298" s="45" t="str">
        <f>_xlfn.DISPIMG("ID_81BCF2E77B6D4F648A787899CD5AAC41",1)</f>
        <v>=DISPIMG("ID_81BCF2E77B6D4F648A787899CD5AAC41",1)</v>
      </c>
      <c r="J298" s="60"/>
    </row>
    <row r="299" s="49" customFormat="1" ht="140" spans="1:10">
      <c r="A299" s="15" t="s">
        <v>648</v>
      </c>
      <c r="B299" s="15" t="s">
        <v>433</v>
      </c>
      <c r="C299" s="15" t="s">
        <v>548</v>
      </c>
      <c r="D299" s="15">
        <v>3</v>
      </c>
      <c r="E299" s="15" t="s">
        <v>26</v>
      </c>
      <c r="F299" s="73"/>
      <c r="G299" s="19"/>
      <c r="H299" s="22" t="s">
        <v>434</v>
      </c>
      <c r="I299" s="45" t="str">
        <f>_xlfn.DISPIMG("ID_7E5968E808A3450493320E1E7CFDF748",1)</f>
        <v>=DISPIMG("ID_7E5968E808A3450493320E1E7CFDF748",1)</v>
      </c>
      <c r="J299" s="60"/>
    </row>
    <row r="300" s="49" customFormat="1" ht="23" customHeight="1" spans="1:10">
      <c r="A300" s="56" t="s">
        <v>649</v>
      </c>
      <c r="B300" s="56" t="s">
        <v>228</v>
      </c>
      <c r="C300" s="15"/>
      <c r="D300" s="15"/>
      <c r="E300" s="15"/>
      <c r="F300" s="73"/>
      <c r="G300" s="19"/>
      <c r="H300" s="22"/>
      <c r="I300" s="45"/>
      <c r="J300" s="60"/>
    </row>
    <row r="301" s="49" customFormat="1" ht="139.55" spans="1:10">
      <c r="A301" s="15" t="s">
        <v>650</v>
      </c>
      <c r="B301" s="15" t="s">
        <v>44</v>
      </c>
      <c r="C301" s="15" t="s">
        <v>45</v>
      </c>
      <c r="D301" s="15">
        <v>1</v>
      </c>
      <c r="E301" s="15" t="s">
        <v>26</v>
      </c>
      <c r="F301" s="73"/>
      <c r="G301" s="19"/>
      <c r="H301" s="22" t="s">
        <v>46</v>
      </c>
      <c r="I301" s="45" t="str">
        <f>_xlfn.DISPIMG("ID_CA42104834C743FB99CEC320D6CB571C",1)</f>
        <v>=DISPIMG("ID_CA42104834C743FB99CEC320D6CB571C",1)</v>
      </c>
      <c r="J301" s="60"/>
    </row>
    <row r="302" s="49" customFormat="1" ht="139.55" spans="1:10">
      <c r="A302" s="15" t="s">
        <v>651</v>
      </c>
      <c r="B302" s="15" t="s">
        <v>230</v>
      </c>
      <c r="C302" s="15" t="s">
        <v>237</v>
      </c>
      <c r="D302" s="15">
        <v>1</v>
      </c>
      <c r="E302" s="15" t="s">
        <v>26</v>
      </c>
      <c r="F302" s="73"/>
      <c r="G302" s="19"/>
      <c r="H302" s="22" t="s">
        <v>75</v>
      </c>
      <c r="I302" s="45" t="str">
        <f>_xlfn.DISPIMG("ID_8B39B787F5684040B109A3E7D661E935",1)</f>
        <v>=DISPIMG("ID_8B39B787F5684040B109A3E7D661E935",1)</v>
      </c>
      <c r="J302" s="60"/>
    </row>
    <row r="303" s="49" customFormat="1" ht="135.5" spans="1:10">
      <c r="A303" s="15" t="s">
        <v>652</v>
      </c>
      <c r="B303" s="15" t="s">
        <v>230</v>
      </c>
      <c r="C303" s="15" t="s">
        <v>653</v>
      </c>
      <c r="D303" s="15">
        <v>1</v>
      </c>
      <c r="E303" s="15" t="s">
        <v>26</v>
      </c>
      <c r="F303" s="73"/>
      <c r="G303" s="19"/>
      <c r="H303" s="22" t="s">
        <v>654</v>
      </c>
      <c r="I303" s="45" t="str">
        <f>_xlfn.DISPIMG("ID_C3E01AA2D75C47DE8C46827B79D28269",1)</f>
        <v>=DISPIMG("ID_C3E01AA2D75C47DE8C46827B79D28269",1)</v>
      </c>
      <c r="J303" s="60"/>
    </row>
    <row r="304" s="49" customFormat="1" ht="106" customHeight="1" spans="1:10">
      <c r="A304" s="15" t="s">
        <v>655</v>
      </c>
      <c r="B304" s="15" t="s">
        <v>65</v>
      </c>
      <c r="C304" s="15" t="s">
        <v>62</v>
      </c>
      <c r="D304" s="15">
        <v>2</v>
      </c>
      <c r="E304" s="15" t="s">
        <v>26</v>
      </c>
      <c r="F304" s="73"/>
      <c r="G304" s="19"/>
      <c r="H304" s="22" t="s">
        <v>66</v>
      </c>
      <c r="I304" s="45"/>
      <c r="J304" s="60"/>
    </row>
    <row r="305" s="49" customFormat="1" ht="160" customHeight="1" spans="1:10">
      <c r="A305" s="15" t="s">
        <v>656</v>
      </c>
      <c r="B305" s="15" t="s">
        <v>245</v>
      </c>
      <c r="C305" s="15" t="s">
        <v>246</v>
      </c>
      <c r="D305" s="15">
        <v>2</v>
      </c>
      <c r="E305" s="15" t="s">
        <v>26</v>
      </c>
      <c r="F305" s="73"/>
      <c r="G305" s="19"/>
      <c r="H305" s="74" t="s">
        <v>247</v>
      </c>
      <c r="I305" s="45"/>
      <c r="J305" s="60"/>
    </row>
    <row r="306" s="49" customFormat="1" ht="245" customHeight="1" spans="1:10">
      <c r="A306" s="15" t="s">
        <v>657</v>
      </c>
      <c r="B306" s="15" t="s">
        <v>236</v>
      </c>
      <c r="C306" s="15" t="s">
        <v>237</v>
      </c>
      <c r="D306" s="15">
        <v>1</v>
      </c>
      <c r="E306" s="15" t="s">
        <v>26</v>
      </c>
      <c r="F306" s="73"/>
      <c r="G306" s="19"/>
      <c r="H306" s="22" t="s">
        <v>204</v>
      </c>
      <c r="I306" s="45" t="str">
        <f>_xlfn.DISPIMG("ID_E0A9226E56B14DC9B5BEF013A3DEBD60",1)</f>
        <v>=DISPIMG("ID_E0A9226E56B14DC9B5BEF013A3DEBD60",1)</v>
      </c>
      <c r="J306" s="60"/>
    </row>
    <row r="307" s="49" customFormat="1" ht="44" customHeight="1" spans="1:10">
      <c r="A307" s="15">
        <v>0</v>
      </c>
      <c r="B307" s="15" t="s">
        <v>134</v>
      </c>
      <c r="C307" s="15"/>
      <c r="D307" s="15">
        <v>2</v>
      </c>
      <c r="E307" s="15" t="s">
        <v>26</v>
      </c>
      <c r="F307" s="73"/>
      <c r="G307" s="19"/>
      <c r="H307" s="22" t="s">
        <v>135</v>
      </c>
      <c r="I307" s="45"/>
      <c r="J307" s="60"/>
    </row>
    <row r="308" s="49" customFormat="1" ht="123.4" spans="1:10">
      <c r="A308" s="15" t="s">
        <v>658</v>
      </c>
      <c r="B308" s="15" t="s">
        <v>145</v>
      </c>
      <c r="C308" s="15" t="s">
        <v>146</v>
      </c>
      <c r="D308" s="15">
        <v>2</v>
      </c>
      <c r="E308" s="15" t="s">
        <v>26</v>
      </c>
      <c r="F308" s="73"/>
      <c r="G308" s="19"/>
      <c r="H308" s="22" t="s">
        <v>147</v>
      </c>
      <c r="I308" s="45" t="str">
        <f>_xlfn.DISPIMG("ID_6FA7DBD8C59641CC9CAC77A07B415142",1)</f>
        <v>=DISPIMG("ID_6FA7DBD8C59641CC9CAC77A07B415142",1)</v>
      </c>
      <c r="J308" s="60"/>
    </row>
    <row r="309" s="50" customFormat="1" ht="157.5" spans="1:10">
      <c r="A309" s="16" t="s">
        <v>659</v>
      </c>
      <c r="B309" s="16" t="s">
        <v>241</v>
      </c>
      <c r="C309" s="16" t="s">
        <v>242</v>
      </c>
      <c r="D309" s="16">
        <v>1</v>
      </c>
      <c r="E309" s="16" t="s">
        <v>26</v>
      </c>
      <c r="F309" s="73"/>
      <c r="G309" s="32"/>
      <c r="H309" s="33" t="s">
        <v>660</v>
      </c>
      <c r="I309" s="76" t="str">
        <f>_xlfn.DISPIMG("ID_5A9B161E2FE847CD851412E46739848C",1)</f>
        <v>=DISPIMG("ID_5A9B161E2FE847CD851412E46739848C",1)</v>
      </c>
      <c r="J309" s="61"/>
    </row>
    <row r="310" s="49" customFormat="1" ht="23" customHeight="1" spans="1:10">
      <c r="A310" s="56" t="s">
        <v>661</v>
      </c>
      <c r="B310" s="56" t="s">
        <v>251</v>
      </c>
      <c r="C310" s="15"/>
      <c r="D310" s="15"/>
      <c r="E310" s="15"/>
      <c r="F310" s="73"/>
      <c r="G310" s="19"/>
      <c r="H310" s="22"/>
      <c r="I310" s="45"/>
      <c r="J310" s="60"/>
    </row>
    <row r="311" s="49" customFormat="1" ht="139.55" spans="1:10">
      <c r="A311" s="15" t="s">
        <v>662</v>
      </c>
      <c r="B311" s="15" t="s">
        <v>254</v>
      </c>
      <c r="C311" s="15" t="s">
        <v>663</v>
      </c>
      <c r="D311" s="15">
        <v>1</v>
      </c>
      <c r="E311" s="15" t="s">
        <v>26</v>
      </c>
      <c r="F311" s="73"/>
      <c r="G311" s="19"/>
      <c r="H311" s="22" t="s">
        <v>664</v>
      </c>
      <c r="I311" s="45" t="str">
        <f>_xlfn.DISPIMG("ID_02A0D52E70014B79B8E5F72716E0614E",1)</f>
        <v>=DISPIMG("ID_02A0D52E70014B79B8E5F72716E0614E",1)</v>
      </c>
      <c r="J311" s="60"/>
    </row>
    <row r="312" s="50" customFormat="1" ht="108" customHeight="1" spans="1:10">
      <c r="A312" s="16">
        <v>0</v>
      </c>
      <c r="B312" s="16" t="s">
        <v>113</v>
      </c>
      <c r="C312" s="16"/>
      <c r="D312" s="16">
        <v>2</v>
      </c>
      <c r="E312" s="16" t="s">
        <v>26</v>
      </c>
      <c r="F312" s="73"/>
      <c r="G312" s="32"/>
      <c r="H312" s="33" t="s">
        <v>114</v>
      </c>
      <c r="I312" s="76"/>
      <c r="J312" s="61"/>
    </row>
    <row r="313" s="50" customFormat="1" ht="127.2" spans="1:10">
      <c r="A313" s="16" t="s">
        <v>665</v>
      </c>
      <c r="B313" s="16" t="s">
        <v>666</v>
      </c>
      <c r="C313" s="16" t="s">
        <v>667</v>
      </c>
      <c r="D313" s="16">
        <v>1</v>
      </c>
      <c r="E313" s="16" t="s">
        <v>26</v>
      </c>
      <c r="F313" s="73"/>
      <c r="G313" s="32"/>
      <c r="H313" s="33" t="s">
        <v>260</v>
      </c>
      <c r="I313" s="76" t="str">
        <f>_xlfn.DISPIMG("ID_09FF5EF5340E45429A3DF6A6A6239EED",1)</f>
        <v>=DISPIMG("ID_09FF5EF5340E45429A3DF6A6A6239EED",1)</v>
      </c>
      <c r="J313" s="61"/>
    </row>
    <row r="314" s="49" customFormat="1" ht="139.55" spans="1:10">
      <c r="A314" s="15" t="s">
        <v>668</v>
      </c>
      <c r="B314" s="15" t="s">
        <v>44</v>
      </c>
      <c r="C314" s="15" t="s">
        <v>45</v>
      </c>
      <c r="D314" s="15">
        <v>1</v>
      </c>
      <c r="E314" s="15" t="s">
        <v>26</v>
      </c>
      <c r="F314" s="73"/>
      <c r="G314" s="19"/>
      <c r="H314" s="22" t="s">
        <v>46</v>
      </c>
      <c r="I314" s="45" t="str">
        <f>_xlfn.DISPIMG("ID_49A11689024A44BE933A630C2E327016",1)</f>
        <v>=DISPIMG("ID_49A11689024A44BE933A630C2E327016",1)</v>
      </c>
      <c r="J314" s="60"/>
    </row>
    <row r="315" s="49" customFormat="1" ht="23" customHeight="1" spans="1:10">
      <c r="A315" s="56" t="s">
        <v>669</v>
      </c>
      <c r="B315" s="56" t="s">
        <v>267</v>
      </c>
      <c r="C315" s="15"/>
      <c r="D315" s="15"/>
      <c r="E315" s="15"/>
      <c r="F315" s="73"/>
      <c r="G315" s="19"/>
      <c r="H315" s="22"/>
      <c r="I315" s="45"/>
      <c r="J315" s="60"/>
    </row>
    <row r="316" s="49" customFormat="1" ht="139.55" spans="1:10">
      <c r="A316" s="15" t="s">
        <v>670</v>
      </c>
      <c r="B316" s="15" t="s">
        <v>230</v>
      </c>
      <c r="C316" s="15" t="s">
        <v>671</v>
      </c>
      <c r="D316" s="15">
        <v>1</v>
      </c>
      <c r="E316" s="15" t="s">
        <v>26</v>
      </c>
      <c r="F316" s="73"/>
      <c r="G316" s="19"/>
      <c r="H316" s="22" t="s">
        <v>654</v>
      </c>
      <c r="I316" s="45" t="str">
        <f>_xlfn.DISPIMG("ID_18CFE268476848819744F90A42A98D5A",1)</f>
        <v>=DISPIMG("ID_18CFE268476848819744F90A42A98D5A",1)</v>
      </c>
      <c r="J316" s="60"/>
    </row>
    <row r="317" s="49" customFormat="1" ht="139.55" spans="1:10">
      <c r="A317" s="15" t="s">
        <v>672</v>
      </c>
      <c r="B317" s="15" t="s">
        <v>230</v>
      </c>
      <c r="C317" s="15" t="s">
        <v>62</v>
      </c>
      <c r="D317" s="15">
        <v>1</v>
      </c>
      <c r="E317" s="15" t="s">
        <v>26</v>
      </c>
      <c r="F317" s="73"/>
      <c r="G317" s="19"/>
      <c r="H317" s="22" t="s">
        <v>673</v>
      </c>
      <c r="I317" s="45" t="str">
        <f>_xlfn.DISPIMG("ID_6026A52E46574263B6F23795F7CD97A4",1)</f>
        <v>=DISPIMG("ID_6026A52E46574263B6F23795F7CD97A4",1)</v>
      </c>
      <c r="J317" s="60"/>
    </row>
    <row r="318" s="49" customFormat="1" ht="139.55" spans="1:10">
      <c r="A318" s="15" t="s">
        <v>674</v>
      </c>
      <c r="B318" s="15" t="s">
        <v>675</v>
      </c>
      <c r="C318" s="15" t="s">
        <v>676</v>
      </c>
      <c r="D318" s="15">
        <v>1</v>
      </c>
      <c r="E318" s="15" t="s">
        <v>26</v>
      </c>
      <c r="F318" s="73"/>
      <c r="G318" s="19"/>
      <c r="H318" s="22" t="s">
        <v>677</v>
      </c>
      <c r="I318" s="45" t="str">
        <f>_xlfn.DISPIMG("ID_FDA9077941694E7EB98641ED7FE03198",1)</f>
        <v>=DISPIMG("ID_FDA9077941694E7EB98641ED7FE03198",1)</v>
      </c>
      <c r="J318" s="60"/>
    </row>
    <row r="319" s="49" customFormat="1" ht="90" customHeight="1" spans="1:10">
      <c r="A319" s="15" t="s">
        <v>678</v>
      </c>
      <c r="B319" s="15" t="s">
        <v>65</v>
      </c>
      <c r="C319" s="15" t="s">
        <v>25</v>
      </c>
      <c r="D319" s="15">
        <v>8</v>
      </c>
      <c r="E319" s="15" t="s">
        <v>26</v>
      </c>
      <c r="F319" s="73"/>
      <c r="G319" s="19"/>
      <c r="H319" s="22" t="s">
        <v>66</v>
      </c>
      <c r="I319" s="45"/>
      <c r="J319" s="60"/>
    </row>
    <row r="320" s="49" customFormat="1" ht="139.55" spans="1:10">
      <c r="A320" s="15" t="s">
        <v>679</v>
      </c>
      <c r="B320" s="15" t="s">
        <v>230</v>
      </c>
      <c r="C320" s="15" t="s">
        <v>680</v>
      </c>
      <c r="D320" s="15">
        <v>1</v>
      </c>
      <c r="E320" s="15" t="s">
        <v>26</v>
      </c>
      <c r="F320" s="73"/>
      <c r="G320" s="19"/>
      <c r="H320" s="22" t="s">
        <v>681</v>
      </c>
      <c r="I320" s="45" t="str">
        <f>_xlfn.DISPIMG("ID_C77D5D3F931A4796A8EBF9F03FFA252D",1)</f>
        <v>=DISPIMG("ID_C77D5D3F931A4796A8EBF9F03FFA252D",1)</v>
      </c>
      <c r="J320" s="60"/>
    </row>
    <row r="321" s="49" customFormat="1" ht="139.55" spans="1:10">
      <c r="A321" s="15" t="s">
        <v>682</v>
      </c>
      <c r="B321" s="15" t="s">
        <v>141</v>
      </c>
      <c r="C321" s="15" t="s">
        <v>683</v>
      </c>
      <c r="D321" s="15">
        <v>1</v>
      </c>
      <c r="E321" s="15" t="s">
        <v>26</v>
      </c>
      <c r="F321" s="73"/>
      <c r="G321" s="19"/>
      <c r="H321" s="22" t="s">
        <v>143</v>
      </c>
      <c r="I321" s="45" t="str">
        <f>_xlfn.DISPIMG("ID_D560135C6935489B862CC2FF25D39E74",1)</f>
        <v>=DISPIMG("ID_D560135C6935489B862CC2FF25D39E74",1)</v>
      </c>
      <c r="J321" s="60"/>
    </row>
    <row r="322" s="49" customFormat="1" ht="139.55" spans="1:10">
      <c r="A322" s="15" t="s">
        <v>684</v>
      </c>
      <c r="B322" s="15" t="s">
        <v>230</v>
      </c>
      <c r="C322" s="15" t="s">
        <v>685</v>
      </c>
      <c r="D322" s="15">
        <v>1</v>
      </c>
      <c r="E322" s="15" t="s">
        <v>26</v>
      </c>
      <c r="F322" s="73"/>
      <c r="G322" s="19"/>
      <c r="H322" s="22" t="s">
        <v>75</v>
      </c>
      <c r="I322" s="45" t="str">
        <f>_xlfn.DISPIMG("ID_587FF98A20C2462F998473A9B78FD9D2",1)</f>
        <v>=DISPIMG("ID_587FF98A20C2462F998473A9B78FD9D2",1)</v>
      </c>
      <c r="J322" s="60"/>
    </row>
    <row r="323" s="49" customFormat="1" ht="245" spans="1:10">
      <c r="A323" s="15" t="s">
        <v>686</v>
      </c>
      <c r="B323" s="15" t="s">
        <v>236</v>
      </c>
      <c r="C323" s="15" t="s">
        <v>237</v>
      </c>
      <c r="D323" s="15">
        <v>1</v>
      </c>
      <c r="E323" s="15" t="s">
        <v>26</v>
      </c>
      <c r="F323" s="73"/>
      <c r="G323" s="19"/>
      <c r="H323" s="22" t="s">
        <v>204</v>
      </c>
      <c r="I323" s="45" t="str">
        <f>_xlfn.DISPIMG("ID_F14A8DDA3913427EA03361F5EC19C3E4",1)</f>
        <v>=DISPIMG("ID_F14A8DDA3913427EA03361F5EC19C3E4",1)</v>
      </c>
      <c r="J323" s="60"/>
    </row>
    <row r="324" s="49" customFormat="1" ht="35" spans="1:10">
      <c r="A324" s="15">
        <v>0</v>
      </c>
      <c r="B324" s="15" t="s">
        <v>134</v>
      </c>
      <c r="C324" s="15"/>
      <c r="D324" s="15">
        <v>2</v>
      </c>
      <c r="E324" s="15" t="s">
        <v>26</v>
      </c>
      <c r="F324" s="73"/>
      <c r="G324" s="19"/>
      <c r="H324" s="22" t="s">
        <v>135</v>
      </c>
      <c r="I324" s="45"/>
      <c r="J324" s="60"/>
    </row>
    <row r="325" s="49" customFormat="1" ht="124.2" spans="1:10">
      <c r="A325" s="15" t="s">
        <v>687</v>
      </c>
      <c r="B325" s="15" t="s">
        <v>141</v>
      </c>
      <c r="C325" s="15" t="s">
        <v>688</v>
      </c>
      <c r="D325" s="15">
        <v>1</v>
      </c>
      <c r="E325" s="15" t="s">
        <v>26</v>
      </c>
      <c r="F325" s="73"/>
      <c r="G325" s="19"/>
      <c r="H325" s="22" t="s">
        <v>143</v>
      </c>
      <c r="I325" s="45" t="str">
        <f>_xlfn.DISPIMG("ID_CFF331F65D9149DABC6B13C5A90419A7",1)</f>
        <v>=DISPIMG("ID_CFF331F65D9149DABC6B13C5A90419A7",1)</v>
      </c>
      <c r="J325" s="60"/>
    </row>
    <row r="326" s="49" customFormat="1" ht="135.5" spans="1:10">
      <c r="A326" s="15" t="s">
        <v>689</v>
      </c>
      <c r="B326" s="15" t="s">
        <v>145</v>
      </c>
      <c r="C326" s="15" t="s">
        <v>146</v>
      </c>
      <c r="D326" s="15">
        <v>4</v>
      </c>
      <c r="E326" s="15" t="s">
        <v>26</v>
      </c>
      <c r="F326" s="73"/>
      <c r="G326" s="19"/>
      <c r="H326" s="22" t="s">
        <v>147</v>
      </c>
      <c r="I326" s="45" t="str">
        <f>_xlfn.DISPIMG("ID_708D0F6DF1254F3690A6525864866433",1)</f>
        <v>=DISPIMG("ID_708D0F6DF1254F3690A6525864866433",1)</v>
      </c>
      <c r="J326" s="60"/>
    </row>
    <row r="327" s="49" customFormat="1" ht="164" customHeight="1" spans="1:10">
      <c r="A327" s="15" t="s">
        <v>690</v>
      </c>
      <c r="B327" s="15" t="s">
        <v>245</v>
      </c>
      <c r="C327" s="15" t="s">
        <v>246</v>
      </c>
      <c r="D327" s="15">
        <v>2</v>
      </c>
      <c r="E327" s="15" t="s">
        <v>26</v>
      </c>
      <c r="F327" s="73"/>
      <c r="G327" s="19"/>
      <c r="H327" s="74" t="s">
        <v>247</v>
      </c>
      <c r="I327" s="45"/>
      <c r="J327" s="60"/>
    </row>
    <row r="328" s="49" customFormat="1" ht="113" spans="1:10">
      <c r="A328" s="15" t="s">
        <v>691</v>
      </c>
      <c r="B328" s="15" t="s">
        <v>276</v>
      </c>
      <c r="C328" s="15" t="s">
        <v>277</v>
      </c>
      <c r="D328" s="15">
        <v>1</v>
      </c>
      <c r="E328" s="15" t="s">
        <v>26</v>
      </c>
      <c r="F328" s="73"/>
      <c r="G328" s="19"/>
      <c r="H328" s="22" t="s">
        <v>278</v>
      </c>
      <c r="I328" s="45" t="str">
        <f>_xlfn.DISPIMG("ID_DC9AC52CD268423B9507C8DA5B2EAE42",1)</f>
        <v>=DISPIMG("ID_DC9AC52CD268423B9507C8DA5B2EAE42",1)</v>
      </c>
      <c r="J328" s="60"/>
    </row>
    <row r="329" s="49" customFormat="1" ht="139.55" spans="1:10">
      <c r="A329" s="15" t="s">
        <v>692</v>
      </c>
      <c r="B329" s="15" t="s">
        <v>36</v>
      </c>
      <c r="C329" s="15" t="s">
        <v>272</v>
      </c>
      <c r="D329" s="15">
        <v>1</v>
      </c>
      <c r="E329" s="15" t="s">
        <v>26</v>
      </c>
      <c r="F329" s="73"/>
      <c r="G329" s="19"/>
      <c r="H329" s="22" t="s">
        <v>273</v>
      </c>
      <c r="I329" s="45" t="str">
        <f>_xlfn.DISPIMG("ID_214C937FB7C54DD2BBF5517FEAA891D3",1)</f>
        <v>=DISPIMG("ID_214C937FB7C54DD2BBF5517FEAA891D3",1)</v>
      </c>
      <c r="J329" s="60"/>
    </row>
    <row r="330" s="49" customFormat="1" ht="139.55" spans="1:10">
      <c r="A330" s="15" t="s">
        <v>693</v>
      </c>
      <c r="B330" s="15" t="s">
        <v>44</v>
      </c>
      <c r="C330" s="15" t="s">
        <v>45</v>
      </c>
      <c r="D330" s="15">
        <v>1</v>
      </c>
      <c r="E330" s="15" t="s">
        <v>26</v>
      </c>
      <c r="F330" s="73"/>
      <c r="G330" s="19"/>
      <c r="H330" s="22" t="s">
        <v>46</v>
      </c>
      <c r="I330" s="45" t="str">
        <f>_xlfn.DISPIMG("ID_7997582E0E5949EF8B1D2E70D268D709",1)</f>
        <v>=DISPIMG("ID_7997582E0E5949EF8B1D2E70D268D709",1)</v>
      </c>
      <c r="J330" s="60"/>
    </row>
    <row r="331" s="49" customFormat="1" ht="23" customHeight="1" spans="1:10">
      <c r="A331" s="56" t="s">
        <v>694</v>
      </c>
      <c r="B331" s="56" t="s">
        <v>300</v>
      </c>
      <c r="C331" s="15"/>
      <c r="D331" s="15"/>
      <c r="E331" s="15"/>
      <c r="F331" s="73"/>
      <c r="G331" s="19"/>
      <c r="H331" s="22"/>
      <c r="I331" s="45"/>
      <c r="J331" s="60"/>
    </row>
    <row r="332" s="49" customFormat="1" ht="109" customHeight="1" spans="1:10">
      <c r="A332" s="15" t="s">
        <v>695</v>
      </c>
      <c r="B332" s="15" t="s">
        <v>339</v>
      </c>
      <c r="C332" s="15" t="s">
        <v>696</v>
      </c>
      <c r="D332" s="15">
        <v>1</v>
      </c>
      <c r="E332" s="15" t="s">
        <v>26</v>
      </c>
      <c r="F332" s="73"/>
      <c r="G332" s="19"/>
      <c r="H332" s="22" t="s">
        <v>309</v>
      </c>
      <c r="I332" s="45" t="str">
        <f>_xlfn.DISPIMG("ID_1319A3BD345A44C19C69A91F20550D19",1)</f>
        <v>=DISPIMG("ID_1319A3BD345A44C19C69A91F20550D19",1)</v>
      </c>
      <c r="J332" s="60"/>
    </row>
    <row r="333" s="49" customFormat="1" ht="227.5" spans="1:10">
      <c r="A333" s="15" t="s">
        <v>697</v>
      </c>
      <c r="B333" s="15" t="s">
        <v>345</v>
      </c>
      <c r="C333" s="15" t="s">
        <v>698</v>
      </c>
      <c r="D333" s="15">
        <v>1</v>
      </c>
      <c r="E333" s="15" t="s">
        <v>26</v>
      </c>
      <c r="F333" s="73"/>
      <c r="G333" s="19"/>
      <c r="H333" s="22" t="s">
        <v>699</v>
      </c>
      <c r="I333" s="45" t="str">
        <f>_xlfn.DISPIMG("ID_B6FD8C75263645C98D94F3E46185325D",1)</f>
        <v>=DISPIMG("ID_B6FD8C75263645C98D94F3E46185325D",1)</v>
      </c>
      <c r="J333" s="60"/>
    </row>
    <row r="334" s="49" customFormat="1" ht="109" spans="1:10">
      <c r="A334" s="15" t="s">
        <v>700</v>
      </c>
      <c r="B334" s="15" t="s">
        <v>349</v>
      </c>
      <c r="C334" s="15" t="s">
        <v>25</v>
      </c>
      <c r="D334" s="15">
        <v>1</v>
      </c>
      <c r="E334" s="15" t="s">
        <v>26</v>
      </c>
      <c r="F334" s="73"/>
      <c r="G334" s="19"/>
      <c r="H334" s="22" t="s">
        <v>350</v>
      </c>
      <c r="I334" s="45" t="str">
        <f>_xlfn.DISPIMG("ID_402B7E64CC274422B4A096DD4BCA024F",1)</f>
        <v>=DISPIMG("ID_402B7E64CC274422B4A096DD4BCA024F",1)</v>
      </c>
      <c r="J334" s="60"/>
    </row>
    <row r="335" s="49" customFormat="1" ht="408" customHeight="1" spans="1:10">
      <c r="A335" s="15" t="s">
        <v>701</v>
      </c>
      <c r="B335" s="15" t="s">
        <v>352</v>
      </c>
      <c r="C335" s="15" t="s">
        <v>353</v>
      </c>
      <c r="D335" s="15">
        <v>1</v>
      </c>
      <c r="E335" s="15" t="s">
        <v>26</v>
      </c>
      <c r="F335" s="73"/>
      <c r="G335" s="19"/>
      <c r="H335" s="22" t="s">
        <v>354</v>
      </c>
      <c r="I335" s="45" t="str">
        <f>_xlfn.DISPIMG("ID_09608EF2A1A84E0EAF2F8C423FC4B225",1)</f>
        <v>=DISPIMG("ID_09608EF2A1A84E0EAF2F8C423FC4B225",1)</v>
      </c>
      <c r="J335" s="60"/>
    </row>
    <row r="336" s="49" customFormat="1" ht="121.25" spans="1:10">
      <c r="A336" s="15" t="s">
        <v>702</v>
      </c>
      <c r="B336" s="15" t="s">
        <v>335</v>
      </c>
      <c r="C336" s="15" t="s">
        <v>703</v>
      </c>
      <c r="D336" s="15">
        <v>1</v>
      </c>
      <c r="E336" s="15" t="s">
        <v>26</v>
      </c>
      <c r="F336" s="73"/>
      <c r="G336" s="19"/>
      <c r="H336" s="22" t="s">
        <v>632</v>
      </c>
      <c r="I336" s="45" t="str">
        <f>_xlfn.DISPIMG("ID_3169DB326521472FA6EB03120D6B4D02",1)</f>
        <v>=DISPIMG("ID_3169DB326521472FA6EB03120D6B4D02",1)</v>
      </c>
      <c r="J336" s="60"/>
    </row>
    <row r="337" s="49" customFormat="1" ht="139.55" spans="1:10">
      <c r="A337" s="15" t="s">
        <v>704</v>
      </c>
      <c r="B337" s="15" t="s">
        <v>319</v>
      </c>
      <c r="C337" s="15" t="s">
        <v>320</v>
      </c>
      <c r="D337" s="15">
        <v>1</v>
      </c>
      <c r="E337" s="15" t="s">
        <v>321</v>
      </c>
      <c r="F337" s="73"/>
      <c r="G337" s="19"/>
      <c r="H337" s="22" t="s">
        <v>705</v>
      </c>
      <c r="I337" s="45" t="str">
        <f>_xlfn.DISPIMG("ID_A69B596ED4A44B7E9C858A5FCBE10DE2",1)</f>
        <v>=DISPIMG("ID_A69B596ED4A44B7E9C858A5FCBE10DE2",1)</v>
      </c>
      <c r="J337" s="60"/>
    </row>
    <row r="338" s="49" customFormat="1" ht="192.5" spans="1:10">
      <c r="A338" s="15" t="s">
        <v>706</v>
      </c>
      <c r="B338" s="15" t="s">
        <v>331</v>
      </c>
      <c r="C338" s="15" t="s">
        <v>332</v>
      </c>
      <c r="D338" s="15">
        <v>3</v>
      </c>
      <c r="E338" s="15" t="s">
        <v>26</v>
      </c>
      <c r="F338" s="73"/>
      <c r="G338" s="19"/>
      <c r="H338" s="22" t="s">
        <v>333</v>
      </c>
      <c r="I338" s="45" t="str">
        <f>_xlfn.DISPIMG("ID_183FD24832964D53B8F45A35B3D274A7",1)</f>
        <v>=DISPIMG("ID_183FD24832964D53B8F45A35B3D274A7",1)</v>
      </c>
      <c r="J338" s="60"/>
    </row>
    <row r="339" s="49" customFormat="1" ht="135.5" spans="1:10">
      <c r="A339" s="15" t="s">
        <v>707</v>
      </c>
      <c r="B339" s="15" t="s">
        <v>335</v>
      </c>
      <c r="C339" s="15" t="s">
        <v>336</v>
      </c>
      <c r="D339" s="15">
        <v>2</v>
      </c>
      <c r="E339" s="15" t="s">
        <v>26</v>
      </c>
      <c r="F339" s="73"/>
      <c r="G339" s="19"/>
      <c r="H339" s="22" t="s">
        <v>632</v>
      </c>
      <c r="I339" s="45" t="str">
        <f>_xlfn.DISPIMG("ID_4FDE014E6DAE442FB10AB5BB367A1B8E",1)</f>
        <v>=DISPIMG("ID_4FDE014E6DAE442FB10AB5BB367A1B8E",1)</v>
      </c>
      <c r="J339" s="60"/>
    </row>
    <row r="340" s="49" customFormat="1" ht="106" customHeight="1" spans="1:10">
      <c r="A340" s="15" t="s">
        <v>708</v>
      </c>
      <c r="B340" s="15" t="s">
        <v>307</v>
      </c>
      <c r="C340" s="15" t="s">
        <v>308</v>
      </c>
      <c r="D340" s="15">
        <v>1</v>
      </c>
      <c r="E340" s="15" t="s">
        <v>26</v>
      </c>
      <c r="F340" s="73"/>
      <c r="G340" s="19"/>
      <c r="H340" s="22" t="s">
        <v>309</v>
      </c>
      <c r="I340" s="45" t="str">
        <f>_xlfn.DISPIMG("ID_E9C59369D7CE466BAC186E5F59624BC5",1)</f>
        <v>=DISPIMG("ID_E9C59369D7CE466BAC186E5F59624BC5",1)</v>
      </c>
      <c r="J340" s="60"/>
    </row>
    <row r="341" s="49" customFormat="1" ht="70" spans="1:10">
      <c r="A341" s="15">
        <v>0</v>
      </c>
      <c r="B341" s="15" t="s">
        <v>211</v>
      </c>
      <c r="C341" s="15"/>
      <c r="D341" s="15">
        <v>1</v>
      </c>
      <c r="E341" s="15" t="s">
        <v>26</v>
      </c>
      <c r="F341" s="73"/>
      <c r="G341" s="19"/>
      <c r="H341" s="22" t="s">
        <v>212</v>
      </c>
      <c r="I341" s="45"/>
      <c r="J341" s="60"/>
    </row>
    <row r="342" s="49" customFormat="1" ht="35" spans="1:10">
      <c r="A342" s="15">
        <v>0</v>
      </c>
      <c r="B342" s="15" t="s">
        <v>134</v>
      </c>
      <c r="C342" s="15"/>
      <c r="D342" s="15">
        <v>2</v>
      </c>
      <c r="E342" s="15" t="s">
        <v>26</v>
      </c>
      <c r="F342" s="73"/>
      <c r="G342" s="19"/>
      <c r="H342" s="22" t="s">
        <v>135</v>
      </c>
      <c r="I342" s="45"/>
      <c r="J342" s="60"/>
    </row>
    <row r="343" s="49" customFormat="1" ht="350" spans="1:10">
      <c r="A343" s="15" t="s">
        <v>709</v>
      </c>
      <c r="B343" s="15" t="s">
        <v>311</v>
      </c>
      <c r="C343" s="15" t="s">
        <v>312</v>
      </c>
      <c r="D343" s="15">
        <v>1</v>
      </c>
      <c r="E343" s="15" t="s">
        <v>26</v>
      </c>
      <c r="F343" s="73"/>
      <c r="G343" s="19"/>
      <c r="H343" s="22" t="s">
        <v>313</v>
      </c>
      <c r="I343" s="45" t="str">
        <f>_xlfn.DISPIMG("ID_4A0E62E8965B4487A3FF37FEFBCCD051",1)</f>
        <v>=DISPIMG("ID_4A0E62E8965B4487A3FF37FEFBCCD051",1)</v>
      </c>
      <c r="J343" s="60"/>
    </row>
    <row r="344" s="49" customFormat="1" ht="131.85" spans="1:10">
      <c r="A344" s="15" t="s">
        <v>710</v>
      </c>
      <c r="B344" s="15" t="s">
        <v>315</v>
      </c>
      <c r="C344" s="15" t="s">
        <v>316</v>
      </c>
      <c r="D344" s="15">
        <v>1</v>
      </c>
      <c r="E344" s="15" t="s">
        <v>26</v>
      </c>
      <c r="F344" s="73"/>
      <c r="G344" s="19"/>
      <c r="H344" s="22" t="s">
        <v>711</v>
      </c>
      <c r="I344" s="45" t="str">
        <f>_xlfn.DISPIMG("ID_79BD4A5424A5419E869B63C02A1D9486",1)</f>
        <v>=DISPIMG("ID_79BD4A5424A5419E869B63C02A1D9486",1)</v>
      </c>
      <c r="J344" s="60"/>
    </row>
    <row r="345" s="49" customFormat="1" ht="139.55" spans="1:10">
      <c r="A345" s="15" t="s">
        <v>712</v>
      </c>
      <c r="B345" s="15" t="s">
        <v>324</v>
      </c>
      <c r="C345" s="15" t="s">
        <v>325</v>
      </c>
      <c r="D345" s="15">
        <v>1</v>
      </c>
      <c r="E345" s="15" t="s">
        <v>26</v>
      </c>
      <c r="F345" s="73"/>
      <c r="G345" s="19"/>
      <c r="H345" s="22" t="s">
        <v>326</v>
      </c>
      <c r="I345" s="45" t="str">
        <f>_xlfn.DISPIMG("ID_5CAD9983DB9243808B399A13B165BAC7",1)</f>
        <v>=DISPIMG("ID_5CAD9983DB9243808B399A13B165BAC7",1)</v>
      </c>
      <c r="J345" s="60"/>
    </row>
    <row r="346" s="49" customFormat="1" ht="139.55" spans="1:10">
      <c r="A346" s="15" t="s">
        <v>713</v>
      </c>
      <c r="B346" s="15" t="s">
        <v>106</v>
      </c>
      <c r="C346" s="15" t="s">
        <v>107</v>
      </c>
      <c r="D346" s="15">
        <v>1</v>
      </c>
      <c r="E346" s="15" t="s">
        <v>26</v>
      </c>
      <c r="F346" s="73"/>
      <c r="G346" s="19"/>
      <c r="H346" s="22" t="s">
        <v>108</v>
      </c>
      <c r="I346" s="45" t="str">
        <f>_xlfn.DISPIMG("ID_F4F9D52C5F6941A59E5EEA78FC1FA372",1)</f>
        <v>=DISPIMG("ID_F4F9D52C5F6941A59E5EEA78FC1FA372",1)</v>
      </c>
      <c r="J346" s="60"/>
    </row>
    <row r="347" s="49" customFormat="1" ht="139.55" spans="1:10">
      <c r="A347" s="15" t="s">
        <v>714</v>
      </c>
      <c r="B347" s="15" t="s">
        <v>145</v>
      </c>
      <c r="C347" s="15" t="s">
        <v>146</v>
      </c>
      <c r="D347" s="15">
        <v>12</v>
      </c>
      <c r="E347" s="15" t="s">
        <v>26</v>
      </c>
      <c r="F347" s="73"/>
      <c r="G347" s="19"/>
      <c r="H347" s="22" t="s">
        <v>147</v>
      </c>
      <c r="I347" s="45" t="str">
        <f>_xlfn.DISPIMG("ID_51C6F09946B147839679A98E8285B051",1)</f>
        <v>=DISPIMG("ID_51C6F09946B147839679A98E8285B051",1)</v>
      </c>
      <c r="J347" s="60"/>
    </row>
    <row r="348" s="49" customFormat="1" ht="139.55" spans="1:10">
      <c r="A348" s="15" t="s">
        <v>715</v>
      </c>
      <c r="B348" s="15" t="s">
        <v>44</v>
      </c>
      <c r="C348" s="15" t="s">
        <v>45</v>
      </c>
      <c r="D348" s="15">
        <v>2</v>
      </c>
      <c r="E348" s="15" t="s">
        <v>26</v>
      </c>
      <c r="F348" s="73"/>
      <c r="G348" s="19"/>
      <c r="H348" s="22" t="s">
        <v>46</v>
      </c>
      <c r="I348" s="45" t="str">
        <f>_xlfn.DISPIMG("ID_0762B29C144F4A4EAD2DAC8B0FDE2676",1)</f>
        <v>=DISPIMG("ID_0762B29C144F4A4EAD2DAC8B0FDE2676",1)</v>
      </c>
      <c r="J348" s="60"/>
    </row>
    <row r="349" s="49" customFormat="1" ht="139.55" spans="1:10">
      <c r="A349" s="15" t="s">
        <v>716</v>
      </c>
      <c r="B349" s="15" t="s">
        <v>29</v>
      </c>
      <c r="C349" s="15" t="s">
        <v>359</v>
      </c>
      <c r="D349" s="15">
        <v>13</v>
      </c>
      <c r="E349" s="15" t="s">
        <v>26</v>
      </c>
      <c r="F349" s="73"/>
      <c r="G349" s="19"/>
      <c r="H349" s="22" t="s">
        <v>31</v>
      </c>
      <c r="I349" s="45" t="str">
        <f>_xlfn.DISPIMG("ID_3B661D0C44B24E988C256992B1798C71",1)</f>
        <v>=DISPIMG("ID_3B661D0C44B24E988C256992B1798C71",1)</v>
      </c>
      <c r="J349" s="60"/>
    </row>
    <row r="350" s="49" customFormat="1" ht="17.5" spans="1:10">
      <c r="A350" s="15" t="s">
        <v>717</v>
      </c>
      <c r="B350" s="15" t="s">
        <v>149</v>
      </c>
      <c r="C350" s="15" t="s">
        <v>718</v>
      </c>
      <c r="D350" s="15">
        <v>5.5</v>
      </c>
      <c r="E350" s="15" t="s">
        <v>151</v>
      </c>
      <c r="F350" s="73"/>
      <c r="G350" s="19"/>
      <c r="H350" s="22" t="s">
        <v>152</v>
      </c>
      <c r="I350" s="45"/>
      <c r="J350" s="60"/>
    </row>
    <row r="351" s="49" customFormat="1" ht="17.5" spans="1:10">
      <c r="A351" s="15" t="s">
        <v>719</v>
      </c>
      <c r="B351" s="15" t="s">
        <v>149</v>
      </c>
      <c r="C351" s="15" t="s">
        <v>720</v>
      </c>
      <c r="D351" s="15">
        <v>4.4</v>
      </c>
      <c r="E351" s="15" t="s">
        <v>151</v>
      </c>
      <c r="F351" s="73"/>
      <c r="G351" s="19"/>
      <c r="H351" s="22" t="s">
        <v>152</v>
      </c>
      <c r="I351" s="45"/>
      <c r="J351" s="60"/>
    </row>
    <row r="352" s="49" customFormat="1" ht="23" customHeight="1" spans="1:10">
      <c r="A352" s="56" t="s">
        <v>721</v>
      </c>
      <c r="B352" s="56" t="s">
        <v>484</v>
      </c>
      <c r="C352" s="15"/>
      <c r="D352" s="15"/>
      <c r="E352" s="15"/>
      <c r="F352" s="73"/>
      <c r="G352" s="19"/>
      <c r="H352" s="22"/>
      <c r="I352" s="45"/>
      <c r="J352" s="60"/>
    </row>
    <row r="353" s="49" customFormat="1" ht="139.55" spans="1:10">
      <c r="A353" s="15" t="s">
        <v>722</v>
      </c>
      <c r="B353" s="15" t="s">
        <v>486</v>
      </c>
      <c r="C353" s="15" t="s">
        <v>487</v>
      </c>
      <c r="D353" s="15">
        <v>3</v>
      </c>
      <c r="E353" s="15" t="s">
        <v>26</v>
      </c>
      <c r="F353" s="73"/>
      <c r="G353" s="19"/>
      <c r="H353" s="77" t="s">
        <v>488</v>
      </c>
      <c r="I353" s="45" t="str">
        <f>_xlfn.DISPIMG("ID_3012B6865DBF481ABA2FA26556472E6B",1)</f>
        <v>=DISPIMG("ID_3012B6865DBF481ABA2FA26556472E6B",1)</v>
      </c>
      <c r="J353" s="60"/>
    </row>
    <row r="354" s="49" customFormat="1" ht="139.55" spans="1:10">
      <c r="A354" s="15" t="s">
        <v>723</v>
      </c>
      <c r="B354" s="15" t="s">
        <v>490</v>
      </c>
      <c r="C354" s="15" t="s">
        <v>491</v>
      </c>
      <c r="D354" s="15">
        <v>1</v>
      </c>
      <c r="E354" s="15" t="s">
        <v>26</v>
      </c>
      <c r="F354" s="73"/>
      <c r="G354" s="19"/>
      <c r="H354" s="22" t="s">
        <v>492</v>
      </c>
      <c r="I354" s="45" t="str">
        <f>_xlfn.DISPIMG("ID_3E1DB84ADFFE4853B164F07133CA0F90",1)</f>
        <v>=DISPIMG("ID_3E1DB84ADFFE4853B164F07133CA0F90",1)</v>
      </c>
      <c r="J354" s="60"/>
    </row>
    <row r="355" s="49" customFormat="1" ht="139.55" spans="1:10">
      <c r="A355" s="15" t="s">
        <v>724</v>
      </c>
      <c r="B355" s="15" t="s">
        <v>363</v>
      </c>
      <c r="C355" s="15" t="s">
        <v>364</v>
      </c>
      <c r="D355" s="15">
        <v>1</v>
      </c>
      <c r="E355" s="15" t="s">
        <v>26</v>
      </c>
      <c r="F355" s="73"/>
      <c r="G355" s="19"/>
      <c r="H355" s="22" t="s">
        <v>365</v>
      </c>
      <c r="I355" s="45" t="str">
        <f>_xlfn.DISPIMG("ID_FFFC0888258049A884A4C77DA24A77E4",1)</f>
        <v>=DISPIMG("ID_FFFC0888258049A884A4C77DA24A77E4",1)</v>
      </c>
      <c r="J355" s="60"/>
    </row>
    <row r="356" s="49" customFormat="1" ht="175" spans="1:10">
      <c r="A356" s="15" t="s">
        <v>725</v>
      </c>
      <c r="B356" s="15" t="s">
        <v>726</v>
      </c>
      <c r="C356" s="15" t="s">
        <v>727</v>
      </c>
      <c r="D356" s="15">
        <v>1</v>
      </c>
      <c r="E356" s="15" t="s">
        <v>26</v>
      </c>
      <c r="F356" s="73"/>
      <c r="G356" s="19"/>
      <c r="H356" s="22" t="s">
        <v>728</v>
      </c>
      <c r="I356" s="45" t="str">
        <f>_xlfn.DISPIMG("ID_1A6908706E9A48529A18FB88D1B0A7DF",1)</f>
        <v>=DISPIMG("ID_1A6908706E9A48529A18FB88D1B0A7DF",1)</v>
      </c>
      <c r="J356" s="60"/>
    </row>
    <row r="357" s="49" customFormat="1" ht="157.5" spans="1:10">
      <c r="A357" s="15" t="s">
        <v>729</v>
      </c>
      <c r="B357" s="15" t="s">
        <v>496</v>
      </c>
      <c r="C357" s="15" t="s">
        <v>497</v>
      </c>
      <c r="D357" s="15">
        <v>1</v>
      </c>
      <c r="E357" s="15" t="s">
        <v>26</v>
      </c>
      <c r="F357" s="73"/>
      <c r="G357" s="19"/>
      <c r="H357" s="22" t="s">
        <v>498</v>
      </c>
      <c r="I357" s="45" t="str">
        <f>_xlfn.DISPIMG("ID_452B0D52FBC6479DA1B46719B58BA368",1)</f>
        <v>=DISPIMG("ID_452B0D52FBC6479DA1B46719B58BA368",1)</v>
      </c>
      <c r="J357" s="60"/>
    </row>
    <row r="358" s="49" customFormat="1" ht="139.55" spans="1:10">
      <c r="A358" s="15" t="s">
        <v>730</v>
      </c>
      <c r="B358" s="15" t="s">
        <v>379</v>
      </c>
      <c r="C358" s="15" t="s">
        <v>731</v>
      </c>
      <c r="D358" s="15">
        <v>13.3</v>
      </c>
      <c r="E358" s="15" t="s">
        <v>321</v>
      </c>
      <c r="F358" s="73"/>
      <c r="G358" s="19"/>
      <c r="H358" s="22" t="s">
        <v>381</v>
      </c>
      <c r="I358" s="45" t="str">
        <f>_xlfn.DISPIMG("ID_B13FF172BA774FAE9D3AD594A1FCE21C",1)</f>
        <v>=DISPIMG("ID_B13FF172BA774FAE9D3AD594A1FCE21C",1)</v>
      </c>
      <c r="J358" s="60"/>
    </row>
    <row r="359" s="49" customFormat="1" ht="17.5" spans="1:10">
      <c r="A359" s="15">
        <v>0</v>
      </c>
      <c r="B359" s="15" t="s">
        <v>382</v>
      </c>
      <c r="C359" s="15" t="s">
        <v>732</v>
      </c>
      <c r="D359" s="15">
        <v>16.4</v>
      </c>
      <c r="E359" s="15" t="s">
        <v>321</v>
      </c>
      <c r="F359" s="73"/>
      <c r="G359" s="19"/>
      <c r="H359" s="22" t="s">
        <v>384</v>
      </c>
      <c r="I359" s="45"/>
      <c r="J359" s="60"/>
    </row>
    <row r="360" s="49" customFormat="1" ht="17.5" spans="1:10">
      <c r="A360" s="15">
        <v>0</v>
      </c>
      <c r="B360" s="15" t="s">
        <v>385</v>
      </c>
      <c r="C360" s="15" t="s">
        <v>732</v>
      </c>
      <c r="D360" s="15">
        <v>16.4</v>
      </c>
      <c r="E360" s="15" t="s">
        <v>321</v>
      </c>
      <c r="F360" s="73"/>
      <c r="G360" s="19"/>
      <c r="H360" s="22" t="s">
        <v>384</v>
      </c>
      <c r="I360" s="45"/>
      <c r="J360" s="60"/>
    </row>
    <row r="361" s="49" customFormat="1" ht="17.5" spans="1:10">
      <c r="A361" s="15" t="s">
        <v>733</v>
      </c>
      <c r="B361" s="15" t="s">
        <v>149</v>
      </c>
      <c r="C361" s="15" t="s">
        <v>734</v>
      </c>
      <c r="D361" s="15">
        <v>2.6</v>
      </c>
      <c r="E361" s="15" t="s">
        <v>151</v>
      </c>
      <c r="F361" s="73"/>
      <c r="G361" s="19"/>
      <c r="H361" s="22" t="s">
        <v>152</v>
      </c>
      <c r="I361" s="45"/>
      <c r="J361" s="60"/>
    </row>
    <row r="362" s="49" customFormat="1" ht="136.7" spans="1:10">
      <c r="A362" s="15" t="s">
        <v>735</v>
      </c>
      <c r="B362" s="15" t="s">
        <v>335</v>
      </c>
      <c r="C362" s="15" t="s">
        <v>336</v>
      </c>
      <c r="D362" s="15">
        <v>2</v>
      </c>
      <c r="E362" s="15" t="s">
        <v>26</v>
      </c>
      <c r="F362" s="73"/>
      <c r="G362" s="19"/>
      <c r="H362" s="22" t="s">
        <v>632</v>
      </c>
      <c r="I362" s="45" t="str">
        <f>_xlfn.DISPIMG("ID_BCC04232D3EF41E88FF6A6C9E27F7CD6",1)</f>
        <v>=DISPIMG("ID_BCC04232D3EF41E88FF6A6C9E27F7CD6",1)</v>
      </c>
      <c r="J362" s="60"/>
    </row>
    <row r="363" s="49" customFormat="1" ht="87.5" spans="1:10">
      <c r="A363" s="15" t="s">
        <v>736</v>
      </c>
      <c r="B363" s="15" t="s">
        <v>65</v>
      </c>
      <c r="C363" s="15" t="s">
        <v>336</v>
      </c>
      <c r="D363" s="15">
        <v>2</v>
      </c>
      <c r="E363" s="15" t="s">
        <v>26</v>
      </c>
      <c r="F363" s="73"/>
      <c r="G363" s="19"/>
      <c r="H363" s="22" t="s">
        <v>66</v>
      </c>
      <c r="I363" s="45"/>
      <c r="J363" s="60"/>
    </row>
    <row r="364" s="49" customFormat="1" ht="139.55" spans="1:10">
      <c r="A364" s="15" t="s">
        <v>737</v>
      </c>
      <c r="B364" s="15" t="s">
        <v>507</v>
      </c>
      <c r="C364" s="15" t="s">
        <v>25</v>
      </c>
      <c r="D364" s="15">
        <v>2</v>
      </c>
      <c r="E364" s="15" t="s">
        <v>26</v>
      </c>
      <c r="F364" s="73"/>
      <c r="G364" s="19"/>
      <c r="H364" s="22" t="s">
        <v>738</v>
      </c>
      <c r="I364" s="45" t="str">
        <f>_xlfn.DISPIMG("ID_D3C577EC29B1476F9629D777AE5D4840",1)</f>
        <v>=DISPIMG("ID_D3C577EC29B1476F9629D777AE5D4840",1)</v>
      </c>
      <c r="J364" s="60"/>
    </row>
    <row r="365" s="49" customFormat="1" ht="139.55" spans="1:10">
      <c r="A365" s="15" t="s">
        <v>739</v>
      </c>
      <c r="B365" s="15" t="s">
        <v>514</v>
      </c>
      <c r="C365" s="15" t="s">
        <v>25</v>
      </c>
      <c r="D365" s="15">
        <v>2</v>
      </c>
      <c r="E365" s="15" t="s">
        <v>26</v>
      </c>
      <c r="F365" s="73"/>
      <c r="G365" s="19"/>
      <c r="H365" s="22" t="s">
        <v>740</v>
      </c>
      <c r="I365" s="45" t="str">
        <f>_xlfn.DISPIMG("ID_58A5B925C6994D628EA2D6E83E0E28B6",1)</f>
        <v>=DISPIMG("ID_58A5B925C6994D628EA2D6E83E0E28B6",1)</v>
      </c>
      <c r="J365" s="60"/>
    </row>
    <row r="366" s="49" customFormat="1" ht="139.55" spans="1:10">
      <c r="A366" s="15" t="s">
        <v>741</v>
      </c>
      <c r="B366" s="15" t="s">
        <v>517</v>
      </c>
      <c r="C366" s="15" t="s">
        <v>518</v>
      </c>
      <c r="D366" s="15">
        <v>4</v>
      </c>
      <c r="E366" s="15" t="s">
        <v>26</v>
      </c>
      <c r="F366" s="73"/>
      <c r="G366" s="19"/>
      <c r="H366" s="22" t="s">
        <v>519</v>
      </c>
      <c r="I366" s="45" t="str">
        <f>_xlfn.DISPIMG("ID_034094C38925412AAE86647CA3BE2158",1)</f>
        <v>=DISPIMG("ID_034094C38925412AAE86647CA3BE2158",1)</v>
      </c>
      <c r="J366" s="60"/>
    </row>
    <row r="367" s="49" customFormat="1" ht="139.55" spans="1:10">
      <c r="A367" s="15" t="s">
        <v>742</v>
      </c>
      <c r="B367" s="15" t="s">
        <v>521</v>
      </c>
      <c r="C367" s="15" t="s">
        <v>522</v>
      </c>
      <c r="D367" s="15">
        <v>1</v>
      </c>
      <c r="E367" s="15" t="s">
        <v>26</v>
      </c>
      <c r="F367" s="73"/>
      <c r="G367" s="19"/>
      <c r="H367" s="22" t="s">
        <v>523</v>
      </c>
      <c r="I367" s="45" t="str">
        <f>_xlfn.DISPIMG("ID_4F42062C3F3649288E466A479AD27595",1)</f>
        <v>=DISPIMG("ID_4F42062C3F3649288E466A479AD27595",1)</v>
      </c>
      <c r="J367" s="60"/>
    </row>
    <row r="368" s="49" customFormat="1" ht="139.55" spans="1:10">
      <c r="A368" s="15" t="s">
        <v>743</v>
      </c>
      <c r="B368" s="15" t="s">
        <v>525</v>
      </c>
      <c r="C368" s="15" t="s">
        <v>526</v>
      </c>
      <c r="D368" s="15">
        <v>1</v>
      </c>
      <c r="E368" s="15" t="s">
        <v>26</v>
      </c>
      <c r="F368" s="73"/>
      <c r="G368" s="19"/>
      <c r="H368" s="22" t="s">
        <v>527</v>
      </c>
      <c r="I368" s="45" t="str">
        <f>_xlfn.DISPIMG("ID_61CAA339829B48EF873D16502167FDEA",1)</f>
        <v>=DISPIMG("ID_61CAA339829B48EF873D16502167FDEA",1)</v>
      </c>
      <c r="J368" s="60"/>
    </row>
    <row r="369" s="49" customFormat="1" ht="139.55" spans="1:10">
      <c r="A369" s="15" t="s">
        <v>744</v>
      </c>
      <c r="B369" s="15" t="s">
        <v>745</v>
      </c>
      <c r="C369" s="15" t="s">
        <v>530</v>
      </c>
      <c r="D369" s="15">
        <v>1</v>
      </c>
      <c r="E369" s="15" t="s">
        <v>26</v>
      </c>
      <c r="F369" s="73"/>
      <c r="G369" s="19"/>
      <c r="H369" s="22" t="s">
        <v>531</v>
      </c>
      <c r="I369" s="45" t="str">
        <f>_xlfn.DISPIMG("ID_65877587F117442B9267BF8CA7CB2808",1)</f>
        <v>=DISPIMG("ID_65877587F117442B9267BF8CA7CB2808",1)</v>
      </c>
      <c r="J369" s="60"/>
    </row>
    <row r="370" s="49" customFormat="1" ht="139.2" spans="1:10">
      <c r="A370" s="15" t="s">
        <v>746</v>
      </c>
      <c r="B370" s="15" t="s">
        <v>533</v>
      </c>
      <c r="C370" s="15" t="s">
        <v>534</v>
      </c>
      <c r="D370" s="15">
        <v>1</v>
      </c>
      <c r="E370" s="15" t="s">
        <v>26</v>
      </c>
      <c r="F370" s="73"/>
      <c r="G370" s="19"/>
      <c r="H370" s="22" t="s">
        <v>535</v>
      </c>
      <c r="I370" s="45" t="str">
        <f>_xlfn.DISPIMG("ID_079AB77ABA16449F8D17107FEDE24280",1)</f>
        <v>=DISPIMG("ID_079AB77ABA16449F8D17107FEDE24280",1)</v>
      </c>
      <c r="J370" s="60"/>
    </row>
    <row r="371" s="49" customFormat="1" ht="139.55" spans="1:10">
      <c r="A371" s="15" t="s">
        <v>747</v>
      </c>
      <c r="B371" s="15" t="s">
        <v>537</v>
      </c>
      <c r="C371" s="15" t="s">
        <v>538</v>
      </c>
      <c r="D371" s="15">
        <v>1</v>
      </c>
      <c r="E371" s="15" t="s">
        <v>26</v>
      </c>
      <c r="F371" s="73"/>
      <c r="G371" s="19"/>
      <c r="H371" s="22" t="s">
        <v>539</v>
      </c>
      <c r="I371" s="45" t="str">
        <f>_xlfn.DISPIMG("ID_7880BA8AA9BE47CE8450DD458BF3EBBE",1)</f>
        <v>=DISPIMG("ID_7880BA8AA9BE47CE8450DD458BF3EBBE",1)</v>
      </c>
      <c r="J371" s="60"/>
    </row>
    <row r="372" s="49" customFormat="1" ht="245" spans="1:10">
      <c r="A372" s="15" t="s">
        <v>748</v>
      </c>
      <c r="B372" s="15" t="s">
        <v>236</v>
      </c>
      <c r="C372" s="15" t="s">
        <v>237</v>
      </c>
      <c r="D372" s="15">
        <v>1</v>
      </c>
      <c r="E372" s="15" t="s">
        <v>26</v>
      </c>
      <c r="F372" s="73"/>
      <c r="G372" s="19"/>
      <c r="H372" s="22" t="s">
        <v>204</v>
      </c>
      <c r="I372" s="45" t="str">
        <f>_xlfn.DISPIMG("ID_49F163518ED44A4585BBF1CAB73FEC07",1)</f>
        <v>=DISPIMG("ID_49F163518ED44A4585BBF1CAB73FEC07",1)</v>
      </c>
      <c r="J372" s="60"/>
    </row>
    <row r="373" s="49" customFormat="1" ht="35" spans="1:10">
      <c r="A373" s="15"/>
      <c r="B373" s="15" t="s">
        <v>134</v>
      </c>
      <c r="C373" s="15"/>
      <c r="D373" s="15">
        <v>2</v>
      </c>
      <c r="E373" s="15" t="s">
        <v>26</v>
      </c>
      <c r="F373" s="73"/>
      <c r="G373" s="19"/>
      <c r="H373" s="22" t="s">
        <v>135</v>
      </c>
      <c r="I373" s="45"/>
      <c r="J373" s="60"/>
    </row>
    <row r="374" s="49" customFormat="1" ht="113.35" spans="1:10">
      <c r="A374" s="15" t="s">
        <v>749</v>
      </c>
      <c r="B374" s="15" t="s">
        <v>141</v>
      </c>
      <c r="C374" s="15" t="s">
        <v>542</v>
      </c>
      <c r="D374" s="15">
        <v>1</v>
      </c>
      <c r="E374" s="15" t="s">
        <v>26</v>
      </c>
      <c r="F374" s="73"/>
      <c r="G374" s="19"/>
      <c r="H374" s="22" t="s">
        <v>143</v>
      </c>
      <c r="I374" s="45" t="str">
        <f>_xlfn.DISPIMG("ID_7D7DA66B6ECA422985C1EB6DCAC50864",1)</f>
        <v>=DISPIMG("ID_7D7DA66B6ECA422985C1EB6DCAC50864",1)</v>
      </c>
      <c r="J374" s="60"/>
    </row>
    <row r="375" s="49" customFormat="1" ht="17.5" spans="1:10">
      <c r="A375" s="15" t="s">
        <v>750</v>
      </c>
      <c r="B375" s="15" t="s">
        <v>149</v>
      </c>
      <c r="C375" s="15" t="s">
        <v>430</v>
      </c>
      <c r="D375" s="15">
        <v>1.3</v>
      </c>
      <c r="E375" s="15" t="s">
        <v>151</v>
      </c>
      <c r="F375" s="73"/>
      <c r="G375" s="19"/>
      <c r="H375" s="22" t="s">
        <v>152</v>
      </c>
      <c r="I375" s="45"/>
      <c r="J375" s="60"/>
    </row>
    <row r="376" s="49" customFormat="1" ht="136.7" spans="1:10">
      <c r="A376" s="15" t="s">
        <v>751</v>
      </c>
      <c r="B376" s="15" t="s">
        <v>44</v>
      </c>
      <c r="C376" s="15" t="s">
        <v>45</v>
      </c>
      <c r="D376" s="15">
        <v>1</v>
      </c>
      <c r="E376" s="15" t="s">
        <v>26</v>
      </c>
      <c r="F376" s="73"/>
      <c r="G376" s="19"/>
      <c r="H376" s="22" t="s">
        <v>46</v>
      </c>
      <c r="I376" s="45" t="str">
        <f>_xlfn.DISPIMG("ID_D23169605162477BAE57B915130455EF",1)</f>
        <v>=DISPIMG("ID_D23169605162477BAE57B915130455EF",1)</v>
      </c>
      <c r="J376" s="60"/>
    </row>
    <row r="377" s="49" customFormat="1" ht="140" spans="1:10">
      <c r="A377" s="15" t="s">
        <v>752</v>
      </c>
      <c r="B377" s="15" t="s">
        <v>433</v>
      </c>
      <c r="C377" s="15" t="s">
        <v>548</v>
      </c>
      <c r="D377" s="15">
        <v>1</v>
      </c>
      <c r="E377" s="15" t="s">
        <v>26</v>
      </c>
      <c r="F377" s="73"/>
      <c r="G377" s="19"/>
      <c r="H377" s="22" t="s">
        <v>434</v>
      </c>
      <c r="I377" s="45" t="str">
        <f>_xlfn.DISPIMG("ID_7683662333FE470390A15D91F17E52DD",1)</f>
        <v>=DISPIMG("ID_7683662333FE470390A15D91F17E52DD",1)</v>
      </c>
      <c r="J377" s="60"/>
    </row>
    <row r="378" s="49" customFormat="1" ht="23" customHeight="1" spans="1:10">
      <c r="A378" s="56" t="s">
        <v>753</v>
      </c>
      <c r="B378" s="56" t="s">
        <v>295</v>
      </c>
      <c r="C378" s="15"/>
      <c r="D378" s="15"/>
      <c r="E378" s="15"/>
      <c r="F378" s="73"/>
      <c r="G378" s="19"/>
      <c r="H378" s="22"/>
      <c r="I378" s="45"/>
      <c r="J378" s="60"/>
    </row>
    <row r="379" s="49" customFormat="1" ht="139.55" spans="1:10">
      <c r="A379" s="15" t="s">
        <v>754</v>
      </c>
      <c r="B379" s="15" t="s">
        <v>44</v>
      </c>
      <c r="C379" s="15" t="s">
        <v>45</v>
      </c>
      <c r="D379" s="15">
        <v>2</v>
      </c>
      <c r="E379" s="15" t="s">
        <v>26</v>
      </c>
      <c r="F379" s="73"/>
      <c r="G379" s="19"/>
      <c r="H379" s="22" t="s">
        <v>46</v>
      </c>
      <c r="I379" s="45" t="str">
        <f>_xlfn.DISPIMG("ID_69EB80A4C6A24643AE636844DB46DA53",1)</f>
        <v>=DISPIMG("ID_69EB80A4C6A24643AE636844DB46DA53",1)</v>
      </c>
      <c r="J379" s="60"/>
    </row>
    <row r="380" s="49" customFormat="1" ht="139.55" spans="1:10">
      <c r="A380" s="15" t="s">
        <v>755</v>
      </c>
      <c r="B380" s="15" t="s">
        <v>756</v>
      </c>
      <c r="C380" s="15" t="s">
        <v>37</v>
      </c>
      <c r="D380" s="15">
        <v>1</v>
      </c>
      <c r="E380" s="15" t="s">
        <v>26</v>
      </c>
      <c r="F380" s="73"/>
      <c r="G380" s="19"/>
      <c r="H380" s="22" t="s">
        <v>38</v>
      </c>
      <c r="I380" s="45" t="str">
        <f>_xlfn.DISPIMG("ID_49C872F11F0A4399A997B114A71DDA57",1)</f>
        <v>=DISPIMG("ID_49C872F11F0A4399A997B114A71DDA57",1)</v>
      </c>
      <c r="J380" s="60"/>
    </row>
    <row r="381" s="49" customFormat="1" ht="105" spans="1:10">
      <c r="A381" s="15" t="s">
        <v>757</v>
      </c>
      <c r="B381" s="15" t="s">
        <v>40</v>
      </c>
      <c r="C381" s="15" t="s">
        <v>41</v>
      </c>
      <c r="D381" s="15">
        <v>1</v>
      </c>
      <c r="E381" s="15" t="s">
        <v>26</v>
      </c>
      <c r="F381" s="73"/>
      <c r="G381" s="19"/>
      <c r="H381" s="22" t="s">
        <v>42</v>
      </c>
      <c r="I381" s="45"/>
      <c r="J381" s="60"/>
    </row>
    <row r="382" s="49" customFormat="1" ht="139.55" spans="1:10">
      <c r="A382" s="15" t="s">
        <v>758</v>
      </c>
      <c r="B382" s="15" t="s">
        <v>230</v>
      </c>
      <c r="C382" s="15" t="s">
        <v>62</v>
      </c>
      <c r="D382" s="15">
        <v>1</v>
      </c>
      <c r="E382" s="15" t="s">
        <v>26</v>
      </c>
      <c r="F382" s="73"/>
      <c r="G382" s="19"/>
      <c r="H382" s="22" t="s">
        <v>681</v>
      </c>
      <c r="I382" s="45" t="str">
        <f>_xlfn.DISPIMG("ID_590F6A3F4D8044398CC01ADED4AF4F08",1)</f>
        <v>=DISPIMG("ID_590F6A3F4D8044398CC01ADED4AF4F08",1)</v>
      </c>
      <c r="J382" s="60"/>
    </row>
    <row r="383" s="49" customFormat="1" ht="157.5" spans="1:10">
      <c r="A383" s="15" t="s">
        <v>759</v>
      </c>
      <c r="B383" s="15" t="s">
        <v>48</v>
      </c>
      <c r="C383" s="15" t="s">
        <v>49</v>
      </c>
      <c r="D383" s="15">
        <v>4</v>
      </c>
      <c r="E383" s="15" t="s">
        <v>26</v>
      </c>
      <c r="F383" s="73"/>
      <c r="G383" s="19"/>
      <c r="H383" s="22" t="s">
        <v>760</v>
      </c>
      <c r="I383" s="45" t="str">
        <f>_xlfn.DISPIMG("ID_9B797260E2B54B3084B65B344A68929B",1)</f>
        <v>=DISPIMG("ID_9B797260E2B54B3084B65B344A68929B",1)</v>
      </c>
      <c r="J383" s="60"/>
    </row>
    <row r="384" s="49" customFormat="1" ht="72" customHeight="1" spans="1:10">
      <c r="A384" s="15" t="s">
        <v>761</v>
      </c>
      <c r="B384" s="15" t="s">
        <v>245</v>
      </c>
      <c r="C384" s="15" t="s">
        <v>246</v>
      </c>
      <c r="D384" s="15">
        <v>3</v>
      </c>
      <c r="E384" s="15" t="s">
        <v>26</v>
      </c>
      <c r="F384" s="73"/>
      <c r="G384" s="19"/>
      <c r="H384" s="74" t="s">
        <v>247</v>
      </c>
      <c r="I384" s="45"/>
      <c r="J384" s="60"/>
    </row>
    <row r="385" s="49" customFormat="1" ht="23" customHeight="1" spans="1:10">
      <c r="A385" s="56" t="s">
        <v>762</v>
      </c>
      <c r="B385" s="56" t="s">
        <v>763</v>
      </c>
      <c r="C385" s="15"/>
      <c r="D385" s="15"/>
      <c r="E385" s="15"/>
      <c r="F385" s="73"/>
      <c r="G385" s="19"/>
      <c r="H385" s="22"/>
      <c r="I385" s="45"/>
      <c r="J385" s="60"/>
    </row>
    <row r="386" s="68" customFormat="1" ht="262.5" spans="1:10">
      <c r="A386" s="15" t="s">
        <v>764</v>
      </c>
      <c r="B386" s="15" t="s">
        <v>765</v>
      </c>
      <c r="C386" s="15" t="s">
        <v>766</v>
      </c>
      <c r="D386" s="15">
        <v>1</v>
      </c>
      <c r="E386" s="15" t="s">
        <v>26</v>
      </c>
      <c r="F386" s="73"/>
      <c r="G386" s="19"/>
      <c r="H386" s="74" t="s">
        <v>446</v>
      </c>
      <c r="I386" s="45" t="str">
        <f>_xlfn.DISPIMG("ID_E58BA7920C9B4C4A87DBC414BE364FA4",1)</f>
        <v>=DISPIMG("ID_E58BA7920C9B4C4A87DBC414BE364FA4",1)</v>
      </c>
      <c r="J386" s="75"/>
    </row>
    <row r="387" s="68" customFormat="1" ht="174" customHeight="1" spans="1:10">
      <c r="A387" s="15" t="s">
        <v>767</v>
      </c>
      <c r="B387" s="15" t="s">
        <v>768</v>
      </c>
      <c r="C387" s="15" t="s">
        <v>769</v>
      </c>
      <c r="D387" s="15">
        <v>1</v>
      </c>
      <c r="E387" s="15" t="s">
        <v>26</v>
      </c>
      <c r="F387" s="73"/>
      <c r="G387" s="19"/>
      <c r="H387" s="74" t="s">
        <v>95</v>
      </c>
      <c r="I387" s="45" t="str">
        <f>_xlfn.DISPIMG("ID_902822FE285544558E841B43D1AE759C",1)</f>
        <v>=DISPIMG("ID_902822FE285544558E841B43D1AE759C",1)</v>
      </c>
      <c r="J387" s="75"/>
    </row>
    <row r="388" s="49" customFormat="1" ht="139.55" spans="1:10">
      <c r="A388" s="15" t="s">
        <v>770</v>
      </c>
      <c r="B388" s="15" t="s">
        <v>89</v>
      </c>
      <c r="C388" s="15" t="s">
        <v>191</v>
      </c>
      <c r="D388" s="15">
        <v>7</v>
      </c>
      <c r="E388" s="15" t="s">
        <v>26</v>
      </c>
      <c r="F388" s="73"/>
      <c r="G388" s="19"/>
      <c r="H388" s="22" t="s">
        <v>771</v>
      </c>
      <c r="I388" s="45" t="str">
        <f>_xlfn.DISPIMG("ID_28ABE9F7758A49169C4566E42EECA027",1)</f>
        <v>=DISPIMG("ID_28ABE9F7758A49169C4566E42EECA027",1)</v>
      </c>
      <c r="J388" s="60"/>
    </row>
    <row r="389" s="49" customFormat="1" ht="135.05" spans="1:10">
      <c r="A389" s="15" t="s">
        <v>772</v>
      </c>
      <c r="B389" s="15" t="s">
        <v>89</v>
      </c>
      <c r="C389" s="15" t="s">
        <v>773</v>
      </c>
      <c r="D389" s="15">
        <v>1</v>
      </c>
      <c r="E389" s="15" t="s">
        <v>26</v>
      </c>
      <c r="F389" s="73"/>
      <c r="G389" s="19"/>
      <c r="H389" s="22" t="s">
        <v>771</v>
      </c>
      <c r="I389" s="45" t="str">
        <f>_xlfn.DISPIMG("ID_88363CD0F1074F0080ECAA9F115A785F",1)</f>
        <v>=DISPIMG("ID_88363CD0F1074F0080ECAA9F115A785F",1)</v>
      </c>
      <c r="J389" s="60"/>
    </row>
    <row r="390" s="49" customFormat="1" ht="33" customHeight="1" spans="1:10">
      <c r="A390" s="62"/>
      <c r="B390" s="15" t="s">
        <v>11</v>
      </c>
      <c r="C390" s="62"/>
      <c r="D390" s="62"/>
      <c r="E390" s="62"/>
      <c r="F390" s="21"/>
      <c r="G390" s="21"/>
      <c r="H390" s="22"/>
      <c r="I390" s="80"/>
      <c r="J390" s="60"/>
    </row>
    <row r="391" ht="110" customHeight="1" spans="1:10">
      <c r="A391" s="40"/>
      <c r="B391" s="78"/>
      <c r="C391" s="78"/>
      <c r="D391" s="79"/>
      <c r="E391" s="79"/>
      <c r="F391" s="40"/>
      <c r="G391" s="40"/>
      <c r="H391" s="40"/>
      <c r="I391" s="78"/>
      <c r="J391" s="40"/>
    </row>
  </sheetData>
  <mergeCells count="2">
    <mergeCell ref="A1:J1"/>
    <mergeCell ref="A391:J391"/>
  </mergeCells>
  <pageMargins left="0.75" right="0.75" top="1" bottom="1" header="0.5" footer="0.5"/>
  <headerFooter/>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71"/>
  <sheetViews>
    <sheetView zoomScale="70" zoomScaleNormal="70" workbookViewId="0">
      <pane ySplit="2" topLeftCell="A3" activePane="bottomLeft" state="frozen"/>
      <selection/>
      <selection pane="bottomLeft" activeCell="H2" sqref="H2"/>
    </sheetView>
  </sheetViews>
  <sheetFormatPr defaultColWidth="9" defaultRowHeight="15"/>
  <cols>
    <col min="1" max="1" width="8.33636363636364" style="5" customWidth="1"/>
    <col min="2" max="2" width="20.9090909090909" style="52" customWidth="1"/>
    <col min="3" max="3" width="30.6363636363636" style="5" customWidth="1"/>
    <col min="4" max="5" width="8.51818181818182" style="5" customWidth="1"/>
    <col min="6" max="6" width="19.8818181818182" style="53" customWidth="1"/>
    <col min="7" max="7" width="25.7909090909091" style="53" customWidth="1"/>
    <col min="8" max="8" width="62.8636363636364" style="54" customWidth="1"/>
    <col min="9" max="9" width="18.5636363636364" style="48" customWidth="1"/>
    <col min="10" max="10" width="13.7090909090909" style="5" customWidth="1"/>
    <col min="11" max="16384" width="9" style="48"/>
  </cols>
  <sheetData>
    <row r="1" s="48" customFormat="1" ht="39" customHeight="1" spans="1:10">
      <c r="A1" s="8" t="s">
        <v>774</v>
      </c>
      <c r="B1" s="9"/>
      <c r="C1" s="8"/>
      <c r="D1" s="8"/>
      <c r="E1" s="8"/>
      <c r="F1" s="55"/>
      <c r="G1" s="8"/>
      <c r="H1" s="8"/>
      <c r="I1" s="8"/>
      <c r="J1" s="8"/>
    </row>
    <row r="2" s="2" customFormat="1" ht="47" customHeight="1" spans="1:10">
      <c r="A2" s="13" t="s">
        <v>1</v>
      </c>
      <c r="B2" s="13" t="s">
        <v>14</v>
      </c>
      <c r="C2" s="13" t="s">
        <v>15</v>
      </c>
      <c r="D2" s="13" t="s">
        <v>3</v>
      </c>
      <c r="E2" s="13" t="s">
        <v>4</v>
      </c>
      <c r="F2" s="14" t="s">
        <v>16</v>
      </c>
      <c r="G2" s="14" t="s">
        <v>17</v>
      </c>
      <c r="H2" s="13" t="s">
        <v>18</v>
      </c>
      <c r="I2" s="13" t="s">
        <v>19</v>
      </c>
      <c r="J2" s="13" t="s">
        <v>20</v>
      </c>
    </row>
    <row r="3" s="49" customFormat="1" ht="20" customHeight="1" spans="1:10">
      <c r="A3" s="56" t="s">
        <v>775</v>
      </c>
      <c r="B3" s="57" t="s">
        <v>776</v>
      </c>
      <c r="C3" s="15"/>
      <c r="D3" s="15"/>
      <c r="E3" s="15"/>
      <c r="F3" s="19"/>
      <c r="G3" s="19"/>
      <c r="H3" s="22"/>
      <c r="I3" s="22"/>
      <c r="J3" s="60"/>
    </row>
    <row r="4" s="49" customFormat="1" ht="150" customHeight="1" spans="1:10">
      <c r="A4" s="15" t="s">
        <v>777</v>
      </c>
      <c r="B4" s="16" t="s">
        <v>36</v>
      </c>
      <c r="C4" s="15" t="s">
        <v>37</v>
      </c>
      <c r="D4" s="15">
        <v>1</v>
      </c>
      <c r="E4" s="15" t="s">
        <v>26</v>
      </c>
      <c r="F4" s="58"/>
      <c r="G4" s="19"/>
      <c r="H4" s="22" t="s">
        <v>38</v>
      </c>
      <c r="I4" s="22" t="str">
        <f>_xlfn.DISPIMG("ID_A46137BF650C4488B349E47BB0856654",1)</f>
        <v>=DISPIMG("ID_A46137BF650C4488B349E47BB0856654",1)</v>
      </c>
      <c r="J4" s="60"/>
    </row>
    <row r="5" s="49" customFormat="1" ht="150" customHeight="1" spans="1:10">
      <c r="A5" s="15" t="s">
        <v>778</v>
      </c>
      <c r="B5" s="16" t="s">
        <v>40</v>
      </c>
      <c r="C5" s="15" t="s">
        <v>41</v>
      </c>
      <c r="D5" s="15">
        <v>1</v>
      </c>
      <c r="E5" s="15" t="s">
        <v>26</v>
      </c>
      <c r="F5" s="58"/>
      <c r="G5" s="19"/>
      <c r="H5" s="22" t="s">
        <v>42</v>
      </c>
      <c r="I5" s="22"/>
      <c r="J5" s="60"/>
    </row>
    <row r="6" s="49" customFormat="1" ht="200" customHeight="1" spans="1:10">
      <c r="A6" s="15" t="s">
        <v>779</v>
      </c>
      <c r="B6" s="15" t="s">
        <v>48</v>
      </c>
      <c r="C6" s="15" t="s">
        <v>49</v>
      </c>
      <c r="D6" s="15">
        <v>4</v>
      </c>
      <c r="E6" s="15" t="s">
        <v>26</v>
      </c>
      <c r="F6" s="58"/>
      <c r="G6" s="19"/>
      <c r="H6" s="22" t="s">
        <v>780</v>
      </c>
      <c r="I6" s="22" t="str">
        <f>_xlfn.DISPIMG("ID_A8147D36BAE4466390D3FEF4A517778C",1)</f>
        <v>=DISPIMG("ID_A8147D36BAE4466390D3FEF4A517778C",1)</v>
      </c>
      <c r="J6" s="60"/>
    </row>
    <row r="7" s="49" customFormat="1" ht="150" customHeight="1" spans="1:10">
      <c r="A7" s="15" t="s">
        <v>781</v>
      </c>
      <c r="B7" s="16" t="s">
        <v>44</v>
      </c>
      <c r="C7" s="15" t="s">
        <v>45</v>
      </c>
      <c r="D7" s="15">
        <v>1</v>
      </c>
      <c r="E7" s="15" t="s">
        <v>26</v>
      </c>
      <c r="F7" s="58"/>
      <c r="G7" s="19"/>
      <c r="H7" s="22" t="s">
        <v>46</v>
      </c>
      <c r="I7" s="22" t="str">
        <f>_xlfn.DISPIMG("ID_B0C13CDD9D79469BAB788A77265D72A6",1)</f>
        <v>=DISPIMG("ID_B0C13CDD9D79469BAB788A77265D72A6",1)</v>
      </c>
      <c r="J7" s="60"/>
    </row>
    <row r="8" s="49" customFormat="1" ht="20" customHeight="1" spans="1:10">
      <c r="A8" s="56" t="s">
        <v>782</v>
      </c>
      <c r="B8" s="57" t="s">
        <v>783</v>
      </c>
      <c r="C8" s="15"/>
      <c r="D8" s="15"/>
      <c r="E8" s="15"/>
      <c r="F8" s="58"/>
      <c r="G8" s="19"/>
      <c r="H8" s="22"/>
      <c r="I8" s="22"/>
      <c r="J8" s="60"/>
    </row>
    <row r="9" s="49" customFormat="1" ht="74" customHeight="1" spans="1:10">
      <c r="A9" s="15" t="s">
        <v>784</v>
      </c>
      <c r="B9" s="16" t="s">
        <v>254</v>
      </c>
      <c r="C9" s="15" t="s">
        <v>255</v>
      </c>
      <c r="D9" s="15">
        <v>1</v>
      </c>
      <c r="E9" s="15" t="s">
        <v>26</v>
      </c>
      <c r="F9" s="58"/>
      <c r="G9" s="19"/>
      <c r="H9" s="22" t="s">
        <v>597</v>
      </c>
      <c r="I9" s="22" t="str">
        <f>_xlfn.DISPIMG("ID_D31365D9F8344BEB828CD995C16B83C2",1)</f>
        <v>=DISPIMG("ID_D31365D9F8344BEB828CD995C16B83C2",1)</v>
      </c>
      <c r="J9" s="60"/>
    </row>
    <row r="10" s="50" customFormat="1" ht="120" customHeight="1" spans="1:10">
      <c r="A10" s="16"/>
      <c r="B10" s="16" t="s">
        <v>113</v>
      </c>
      <c r="C10" s="16"/>
      <c r="D10" s="16">
        <v>2</v>
      </c>
      <c r="E10" s="16" t="s">
        <v>26</v>
      </c>
      <c r="F10" s="18"/>
      <c r="G10" s="32"/>
      <c r="H10" s="33" t="s">
        <v>114</v>
      </c>
      <c r="I10" s="33"/>
      <c r="J10" s="61"/>
    </row>
    <row r="11" s="49" customFormat="1" ht="20" customHeight="1" spans="1:10">
      <c r="A11" s="56" t="s">
        <v>785</v>
      </c>
      <c r="B11" s="57" t="s">
        <v>786</v>
      </c>
      <c r="C11" s="15"/>
      <c r="D11" s="15"/>
      <c r="E11" s="15"/>
      <c r="F11" s="58"/>
      <c r="G11" s="19"/>
      <c r="H11" s="22"/>
      <c r="I11" s="22"/>
      <c r="J11" s="60"/>
    </row>
    <row r="12" s="50" customFormat="1" ht="150" customHeight="1" spans="1:10">
      <c r="A12" s="16" t="s">
        <v>787</v>
      </c>
      <c r="B12" s="16" t="s">
        <v>44</v>
      </c>
      <c r="C12" s="16" t="s">
        <v>45</v>
      </c>
      <c r="D12" s="16">
        <v>1</v>
      </c>
      <c r="E12" s="16" t="s">
        <v>26</v>
      </c>
      <c r="F12" s="58"/>
      <c r="G12" s="32"/>
      <c r="H12" s="33" t="s">
        <v>46</v>
      </c>
      <c r="I12" s="33" t="str">
        <f>_xlfn.DISPIMG("ID_46C3868A2F284C0292CCEAF69EC2182F",1)</f>
        <v>=DISPIMG("ID_46C3868A2F284C0292CCEAF69EC2182F",1)</v>
      </c>
      <c r="J12" s="61"/>
    </row>
    <row r="13" s="50" customFormat="1" ht="150" customHeight="1" spans="1:10">
      <c r="A13" s="16" t="s">
        <v>788</v>
      </c>
      <c r="B13" s="16" t="s">
        <v>36</v>
      </c>
      <c r="C13" s="16" t="s">
        <v>37</v>
      </c>
      <c r="D13" s="16">
        <v>1</v>
      </c>
      <c r="E13" s="16" t="s">
        <v>26</v>
      </c>
      <c r="F13" s="18"/>
      <c r="G13" s="32"/>
      <c r="H13" s="33" t="s">
        <v>38</v>
      </c>
      <c r="I13" s="33" t="str">
        <f>_xlfn.DISPIMG("ID_7227D1DE32D5468A96A5B324C31837F8",1)</f>
        <v>=DISPIMG("ID_7227D1DE32D5468A96A5B324C31837F8",1)</v>
      </c>
      <c r="J13" s="61"/>
    </row>
    <row r="14" s="49" customFormat="1" ht="150" customHeight="1" spans="1:10">
      <c r="A14" s="15" t="s">
        <v>789</v>
      </c>
      <c r="B14" s="16" t="s">
        <v>230</v>
      </c>
      <c r="C14" s="15" t="s">
        <v>62</v>
      </c>
      <c r="D14" s="15">
        <v>3</v>
      </c>
      <c r="E14" s="15" t="s">
        <v>26</v>
      </c>
      <c r="F14" s="58"/>
      <c r="G14" s="19"/>
      <c r="H14" s="22" t="s">
        <v>63</v>
      </c>
      <c r="I14" s="22" t="str">
        <f>_xlfn.DISPIMG("ID_1BCCFB69ED354B2E8FA3CC74E7CEA9D5",1)</f>
        <v>=DISPIMG("ID_1BCCFB69ED354B2E8FA3CC74E7CEA9D5",1)</v>
      </c>
      <c r="J14" s="60"/>
    </row>
    <row r="15" s="50" customFormat="1" ht="150" customHeight="1" spans="1:10">
      <c r="A15" s="16" t="s">
        <v>790</v>
      </c>
      <c r="B15" s="16" t="s">
        <v>791</v>
      </c>
      <c r="C15" s="16" t="s">
        <v>792</v>
      </c>
      <c r="D15" s="16">
        <v>6</v>
      </c>
      <c r="E15" s="16" t="s">
        <v>26</v>
      </c>
      <c r="F15" s="18"/>
      <c r="G15" s="32"/>
      <c r="H15" s="33" t="s">
        <v>264</v>
      </c>
      <c r="I15" s="33" t="str">
        <f>_xlfn.DISPIMG("ID_59C2159D036E4762B5573362E101BE49",1)</f>
        <v>=DISPIMG("ID_59C2159D036E4762B5573362E101BE49",1)</v>
      </c>
      <c r="J15" s="61"/>
    </row>
    <row r="16" s="49" customFormat="1" ht="165" customHeight="1" spans="1:10">
      <c r="A16" s="15" t="s">
        <v>793</v>
      </c>
      <c r="B16" s="16" t="s">
        <v>245</v>
      </c>
      <c r="C16" s="15" t="s">
        <v>794</v>
      </c>
      <c r="D16" s="15">
        <v>2</v>
      </c>
      <c r="E16" s="15" t="s">
        <v>26</v>
      </c>
      <c r="F16" s="58"/>
      <c r="G16" s="19"/>
      <c r="H16" s="59" t="s">
        <v>247</v>
      </c>
      <c r="I16" s="22"/>
      <c r="J16" s="60"/>
    </row>
    <row r="17" s="49" customFormat="1" ht="150" customHeight="1" spans="1:10">
      <c r="A17" s="15" t="s">
        <v>795</v>
      </c>
      <c r="B17" s="16" t="s">
        <v>426</v>
      </c>
      <c r="C17" s="15" t="s">
        <v>796</v>
      </c>
      <c r="D17" s="15">
        <v>1</v>
      </c>
      <c r="E17" s="15" t="s">
        <v>26</v>
      </c>
      <c r="F17" s="58"/>
      <c r="G17" s="19"/>
      <c r="H17" s="22" t="s">
        <v>427</v>
      </c>
      <c r="I17" s="22" t="str">
        <f>_xlfn.DISPIMG("ID_704A704CD65E4505AA3EF64B11E656DF",1)</f>
        <v>=DISPIMG("ID_704A704CD65E4505AA3EF64B11E656DF",1)</v>
      </c>
      <c r="J17" s="60"/>
    </row>
    <row r="18" s="49" customFormat="1" ht="150" customHeight="1" spans="1:10">
      <c r="A18" s="15" t="s">
        <v>797</v>
      </c>
      <c r="B18" s="16" t="s">
        <v>65</v>
      </c>
      <c r="C18" s="15" t="s">
        <v>25</v>
      </c>
      <c r="D18" s="15">
        <v>6</v>
      </c>
      <c r="E18" s="15" t="s">
        <v>26</v>
      </c>
      <c r="F18" s="58"/>
      <c r="G18" s="19"/>
      <c r="H18" s="22" t="s">
        <v>66</v>
      </c>
      <c r="I18" s="22"/>
      <c r="J18" s="60"/>
    </row>
    <row r="19" s="49" customFormat="1" ht="150" customHeight="1" spans="1:10">
      <c r="A19" s="15" t="s">
        <v>798</v>
      </c>
      <c r="B19" s="16" t="s">
        <v>799</v>
      </c>
      <c r="C19" s="15" t="s">
        <v>800</v>
      </c>
      <c r="D19" s="15">
        <v>3</v>
      </c>
      <c r="E19" s="15" t="s">
        <v>26</v>
      </c>
      <c r="F19" s="58"/>
      <c r="G19" s="19"/>
      <c r="H19" s="22" t="s">
        <v>801</v>
      </c>
      <c r="I19" s="22" t="str">
        <f>_xlfn.DISPIMG("ID_DF8A97F20084438F818152CDA87C3063",1)</f>
        <v>=DISPIMG("ID_DF8A97F20084438F818152CDA87C3063",1)</v>
      </c>
      <c r="J19" s="60"/>
    </row>
    <row r="20" s="49" customFormat="1" ht="252" customHeight="1" spans="1:10">
      <c r="A20" s="15" t="s">
        <v>802</v>
      </c>
      <c r="B20" s="16" t="s">
        <v>803</v>
      </c>
      <c r="C20" s="15" t="s">
        <v>804</v>
      </c>
      <c r="D20" s="15">
        <v>1</v>
      </c>
      <c r="E20" s="15" t="s">
        <v>26</v>
      </c>
      <c r="F20" s="58"/>
      <c r="G20" s="19"/>
      <c r="H20" s="22" t="s">
        <v>413</v>
      </c>
      <c r="I20" s="22" t="str">
        <f>_xlfn.DISPIMG("ID_062BE4122C67445D9AC755C560490F55",1)</f>
        <v>=DISPIMG("ID_062BE4122C67445D9AC755C560490F55",1)</v>
      </c>
      <c r="J20" s="60"/>
    </row>
    <row r="21" s="49" customFormat="1" ht="40" customHeight="1" spans="1:10">
      <c r="A21" s="15"/>
      <c r="B21" s="16" t="s">
        <v>134</v>
      </c>
      <c r="C21" s="15"/>
      <c r="D21" s="15">
        <v>2</v>
      </c>
      <c r="E21" s="15" t="s">
        <v>26</v>
      </c>
      <c r="F21" s="58"/>
      <c r="G21" s="19"/>
      <c r="H21" s="22" t="s">
        <v>135</v>
      </c>
      <c r="I21" s="22"/>
      <c r="J21" s="60"/>
    </row>
    <row r="22" s="49" customFormat="1" ht="82" customHeight="1" spans="1:10">
      <c r="A22" s="15" t="s">
        <v>805</v>
      </c>
      <c r="B22" s="16" t="s">
        <v>145</v>
      </c>
      <c r="C22" s="15" t="s">
        <v>146</v>
      </c>
      <c r="D22" s="15">
        <v>4</v>
      </c>
      <c r="E22" s="15" t="s">
        <v>26</v>
      </c>
      <c r="F22" s="58"/>
      <c r="G22" s="19"/>
      <c r="H22" s="22" t="s">
        <v>147</v>
      </c>
      <c r="I22" s="22" t="str">
        <f>_xlfn.DISPIMG("ID_9D5ACF78B4B94E3198420315D712FCED",1)</f>
        <v>=DISPIMG("ID_9D5ACF78B4B94E3198420315D712FCED",1)</v>
      </c>
      <c r="J22" s="60"/>
    </row>
    <row r="23" s="49" customFormat="1" ht="20" customHeight="1" spans="1:10">
      <c r="A23" s="56" t="s">
        <v>806</v>
      </c>
      <c r="B23" s="57" t="s">
        <v>807</v>
      </c>
      <c r="C23" s="15"/>
      <c r="D23" s="15"/>
      <c r="E23" s="15"/>
      <c r="F23" s="58"/>
      <c r="G23" s="19"/>
      <c r="H23" s="22"/>
      <c r="I23" s="22"/>
      <c r="J23" s="60"/>
    </row>
    <row r="24" s="49" customFormat="1" ht="120" customHeight="1" spans="1:10">
      <c r="A24" s="15" t="s">
        <v>808</v>
      </c>
      <c r="B24" s="16" t="s">
        <v>349</v>
      </c>
      <c r="C24" s="15" t="s">
        <v>25</v>
      </c>
      <c r="D24" s="15">
        <v>1</v>
      </c>
      <c r="E24" s="15" t="s">
        <v>26</v>
      </c>
      <c r="F24" s="18"/>
      <c r="G24" s="19"/>
      <c r="H24" s="22" t="s">
        <v>809</v>
      </c>
      <c r="I24" s="22" t="str">
        <f>_xlfn.DISPIMG("ID_72FF11676A754DA2B6C16C87CA714665",1)</f>
        <v>=DISPIMG("ID_72FF11676A754DA2B6C16C87CA714665",1)</v>
      </c>
      <c r="J24" s="60"/>
    </row>
    <row r="25" s="49" customFormat="1" ht="409" customHeight="1" spans="1:10">
      <c r="A25" s="15" t="s">
        <v>810</v>
      </c>
      <c r="B25" s="16" t="s">
        <v>352</v>
      </c>
      <c r="C25" s="15" t="s">
        <v>811</v>
      </c>
      <c r="D25" s="15">
        <v>1</v>
      </c>
      <c r="E25" s="15" t="s">
        <v>26</v>
      </c>
      <c r="F25" s="58"/>
      <c r="G25" s="19"/>
      <c r="H25" s="22" t="s">
        <v>812</v>
      </c>
      <c r="I25" s="22" t="str">
        <f>_xlfn.DISPIMG("ID_DE5FE0A1A5564FE69F09C30A14AF7DC6",1)</f>
        <v>=DISPIMG("ID_DE5FE0A1A5564FE69F09C30A14AF7DC6",1)</v>
      </c>
      <c r="J25" s="60"/>
    </row>
    <row r="26" s="49" customFormat="1" ht="158" customHeight="1" spans="1:10">
      <c r="A26" s="15" t="s">
        <v>813</v>
      </c>
      <c r="B26" s="16" t="s">
        <v>335</v>
      </c>
      <c r="C26" s="15" t="s">
        <v>814</v>
      </c>
      <c r="D26" s="15">
        <v>1</v>
      </c>
      <c r="E26" s="15" t="s">
        <v>26</v>
      </c>
      <c r="F26" s="58"/>
      <c r="G26" s="19"/>
      <c r="H26" s="22" t="s">
        <v>815</v>
      </c>
      <c r="I26" s="22" t="str">
        <f>_xlfn.DISPIMG("ID_14D04126F7884B30924F072A139066AB",1)</f>
        <v>=DISPIMG("ID_14D04126F7884B30924F072A139066AB",1)</v>
      </c>
      <c r="J26" s="60"/>
    </row>
    <row r="27" s="49" customFormat="1" ht="75" customHeight="1" spans="1:10">
      <c r="A27" s="15" t="s">
        <v>816</v>
      </c>
      <c r="B27" s="16" t="s">
        <v>319</v>
      </c>
      <c r="C27" s="15" t="s">
        <v>320</v>
      </c>
      <c r="D27" s="15">
        <v>2</v>
      </c>
      <c r="E27" s="15" t="s">
        <v>26</v>
      </c>
      <c r="F27" s="58"/>
      <c r="G27" s="19"/>
      <c r="H27" s="22" t="s">
        <v>322</v>
      </c>
      <c r="I27" s="22" t="str">
        <f>_xlfn.DISPIMG("ID_80B75508925047008DB08A376400C56C",1)</f>
        <v>=DISPIMG("ID_80B75508925047008DB08A376400C56C",1)</v>
      </c>
      <c r="J27" s="60"/>
    </row>
    <row r="28" s="49" customFormat="1" ht="120" customHeight="1" spans="1:10">
      <c r="A28" s="15" t="s">
        <v>817</v>
      </c>
      <c r="B28" s="16" t="s">
        <v>44</v>
      </c>
      <c r="C28" s="15" t="s">
        <v>45</v>
      </c>
      <c r="D28" s="15">
        <v>1</v>
      </c>
      <c r="E28" s="15" t="s">
        <v>26</v>
      </c>
      <c r="F28" s="58"/>
      <c r="G28" s="19"/>
      <c r="H28" s="22" t="s">
        <v>46</v>
      </c>
      <c r="I28" s="22" t="str">
        <f>_xlfn.DISPIMG("ID_19973DA44FEC4D17B937059E250D5CA7",1)</f>
        <v>=DISPIMG("ID_19973DA44FEC4D17B937059E250D5CA7",1)</v>
      </c>
      <c r="J28" s="60"/>
    </row>
    <row r="29" s="49" customFormat="1" ht="120" customHeight="1" spans="1:10">
      <c r="A29" s="15" t="s">
        <v>818</v>
      </c>
      <c r="B29" s="16" t="s">
        <v>106</v>
      </c>
      <c r="C29" s="15" t="s">
        <v>107</v>
      </c>
      <c r="D29" s="15">
        <v>1</v>
      </c>
      <c r="E29" s="15" t="s">
        <v>26</v>
      </c>
      <c r="F29" s="58"/>
      <c r="G29" s="19"/>
      <c r="H29" s="22" t="s">
        <v>108</v>
      </c>
      <c r="I29" s="22" t="str">
        <f>_xlfn.DISPIMG("ID_65A676749C0742DC93B306CEE2FB2FB2",1)</f>
        <v>=DISPIMG("ID_65A676749C0742DC93B306CEE2FB2FB2",1)</v>
      </c>
      <c r="J29" s="60"/>
    </row>
    <row r="30" s="49" customFormat="1" ht="270" customHeight="1" spans="1:10">
      <c r="A30" s="15" t="s">
        <v>819</v>
      </c>
      <c r="B30" s="16" t="s">
        <v>820</v>
      </c>
      <c r="C30" s="15" t="s">
        <v>34</v>
      </c>
      <c r="D30" s="15">
        <v>1</v>
      </c>
      <c r="E30" s="15" t="s">
        <v>26</v>
      </c>
      <c r="F30" s="58"/>
      <c r="G30" s="19"/>
      <c r="H30" s="22" t="s">
        <v>821</v>
      </c>
      <c r="I30" s="22" t="str">
        <f>_xlfn.DISPIMG("ID_BC41460C5A254B9EAF0362E4732569ED",1)</f>
        <v>=DISPIMG("ID_BC41460C5A254B9EAF0362E4732569ED",1)</v>
      </c>
      <c r="J30" s="60"/>
    </row>
    <row r="31" s="49" customFormat="1" ht="40" customHeight="1" spans="1:10">
      <c r="A31" s="15"/>
      <c r="B31" s="16" t="s">
        <v>134</v>
      </c>
      <c r="C31" s="15"/>
      <c r="D31" s="15">
        <v>3</v>
      </c>
      <c r="E31" s="15" t="s">
        <v>26</v>
      </c>
      <c r="F31" s="58"/>
      <c r="G31" s="19"/>
      <c r="H31" s="22" t="s">
        <v>135</v>
      </c>
      <c r="I31" s="22"/>
      <c r="J31" s="60"/>
    </row>
    <row r="32" s="49" customFormat="1" ht="150" customHeight="1" spans="1:10">
      <c r="A32" s="15" t="s">
        <v>822</v>
      </c>
      <c r="B32" s="16" t="s">
        <v>127</v>
      </c>
      <c r="C32" s="15" t="s">
        <v>128</v>
      </c>
      <c r="D32" s="15">
        <v>1</v>
      </c>
      <c r="E32" s="15" t="s">
        <v>26</v>
      </c>
      <c r="F32" s="58"/>
      <c r="G32" s="19"/>
      <c r="H32" s="22" t="s">
        <v>220</v>
      </c>
      <c r="I32" s="22" t="str">
        <f>_xlfn.DISPIMG("ID_3E9B42B48F1E4858B7BF78CEA0C8C846",1)</f>
        <v>=DISPIMG("ID_3E9B42B48F1E4858B7BF78CEA0C8C846",1)</v>
      </c>
      <c r="J32" s="60"/>
    </row>
    <row r="33" s="49" customFormat="1" ht="150" customHeight="1" spans="1:10">
      <c r="A33" s="15" t="s">
        <v>823</v>
      </c>
      <c r="B33" s="16" t="s">
        <v>29</v>
      </c>
      <c r="C33" s="15" t="s">
        <v>359</v>
      </c>
      <c r="D33" s="15">
        <v>10</v>
      </c>
      <c r="E33" s="15" t="s">
        <v>26</v>
      </c>
      <c r="F33" s="58"/>
      <c r="G33" s="19"/>
      <c r="H33" s="22" t="s">
        <v>824</v>
      </c>
      <c r="I33" s="22" t="str">
        <f>_xlfn.DISPIMG("ID_E30284663D7E465FABEAFC65C9A701DA",1)</f>
        <v>=DISPIMG("ID_E30284663D7E465FABEAFC65C9A701DA",1)</v>
      </c>
      <c r="J33" s="60"/>
    </row>
    <row r="34" s="49" customFormat="1" ht="40" customHeight="1" spans="1:10">
      <c r="A34" s="15" t="s">
        <v>825</v>
      </c>
      <c r="B34" s="16" t="s">
        <v>149</v>
      </c>
      <c r="C34" s="15" t="s">
        <v>826</v>
      </c>
      <c r="D34" s="15">
        <v>4.3</v>
      </c>
      <c r="E34" s="15" t="s">
        <v>151</v>
      </c>
      <c r="F34" s="58"/>
      <c r="G34" s="19"/>
      <c r="H34" s="22" t="s">
        <v>152</v>
      </c>
      <c r="I34" s="22"/>
      <c r="J34" s="60"/>
    </row>
    <row r="35" s="49" customFormat="1" ht="40" customHeight="1" spans="1:10">
      <c r="A35" s="15" t="s">
        <v>827</v>
      </c>
      <c r="B35" s="16" t="s">
        <v>149</v>
      </c>
      <c r="C35" s="15" t="s">
        <v>828</v>
      </c>
      <c r="D35" s="15">
        <v>1.8</v>
      </c>
      <c r="E35" s="15" t="s">
        <v>151</v>
      </c>
      <c r="F35" s="58"/>
      <c r="G35" s="19"/>
      <c r="H35" s="22" t="s">
        <v>152</v>
      </c>
      <c r="I35" s="22"/>
      <c r="J35" s="60"/>
    </row>
    <row r="36" s="49" customFormat="1" ht="20" customHeight="1" spans="1:10">
      <c r="A36" s="56" t="s">
        <v>829</v>
      </c>
      <c r="B36" s="57" t="s">
        <v>830</v>
      </c>
      <c r="C36" s="15"/>
      <c r="D36" s="15"/>
      <c r="E36" s="15"/>
      <c r="F36" s="58"/>
      <c r="G36" s="19"/>
      <c r="H36" s="22"/>
      <c r="I36" s="22"/>
      <c r="J36" s="60"/>
    </row>
    <row r="37" s="49" customFormat="1" ht="100" customHeight="1" spans="1:10">
      <c r="A37" s="15" t="s">
        <v>831</v>
      </c>
      <c r="B37" s="16" t="s">
        <v>44</v>
      </c>
      <c r="C37" s="15" t="s">
        <v>45</v>
      </c>
      <c r="D37" s="15">
        <v>1</v>
      </c>
      <c r="E37" s="15" t="s">
        <v>26</v>
      </c>
      <c r="F37" s="58"/>
      <c r="G37" s="19"/>
      <c r="H37" s="22" t="s">
        <v>46</v>
      </c>
      <c r="I37" s="22" t="str">
        <f>_xlfn.DISPIMG("ID_465AABF22ED44F7684A981ECA916C818",1)</f>
        <v>=DISPIMG("ID_465AABF22ED44F7684A981ECA916C818",1)</v>
      </c>
      <c r="J37" s="60"/>
    </row>
    <row r="38" s="49" customFormat="1" ht="180" customHeight="1" spans="1:10">
      <c r="A38" s="15" t="s">
        <v>832</v>
      </c>
      <c r="B38" s="15" t="s">
        <v>48</v>
      </c>
      <c r="C38" s="15" t="s">
        <v>49</v>
      </c>
      <c r="D38" s="15">
        <v>6</v>
      </c>
      <c r="E38" s="15" t="s">
        <v>26</v>
      </c>
      <c r="F38" s="58"/>
      <c r="G38" s="19"/>
      <c r="H38" s="22" t="s">
        <v>780</v>
      </c>
      <c r="I38" s="22" t="str">
        <f>_xlfn.DISPIMG("ID_4A38587026D4439782D4EAF45AF0E7AA",1)</f>
        <v>=DISPIMG("ID_4A38587026D4439782D4EAF45AF0E7AA",1)</v>
      </c>
      <c r="J38" s="60"/>
    </row>
    <row r="39" s="49" customFormat="1" ht="180" customHeight="1" spans="1:10">
      <c r="A39" s="15" t="s">
        <v>833</v>
      </c>
      <c r="B39" s="16" t="s">
        <v>230</v>
      </c>
      <c r="C39" s="15" t="s">
        <v>62</v>
      </c>
      <c r="D39" s="15">
        <v>1</v>
      </c>
      <c r="E39" s="15" t="s">
        <v>26</v>
      </c>
      <c r="F39" s="58"/>
      <c r="G39" s="19"/>
      <c r="H39" s="22" t="s">
        <v>834</v>
      </c>
      <c r="I39" s="22" t="str">
        <f>_xlfn.DISPIMG("ID_5FC2151580C7444B997A87D5B4766B0B",1)</f>
        <v>=DISPIMG("ID_5FC2151580C7444B997A87D5B4766B0B",1)</v>
      </c>
      <c r="J39" s="60"/>
    </row>
    <row r="40" s="49" customFormat="1" ht="180" customHeight="1" spans="1:10">
      <c r="A40" s="15" t="s">
        <v>835</v>
      </c>
      <c r="B40" s="16" t="s">
        <v>40</v>
      </c>
      <c r="C40" s="15" t="s">
        <v>41</v>
      </c>
      <c r="D40" s="15">
        <v>1</v>
      </c>
      <c r="E40" s="15" t="s">
        <v>26</v>
      </c>
      <c r="F40" s="58"/>
      <c r="G40" s="19"/>
      <c r="H40" s="22" t="s">
        <v>42</v>
      </c>
      <c r="I40" s="22"/>
      <c r="J40" s="60"/>
    </row>
    <row r="41" s="49" customFormat="1" ht="180" customHeight="1" spans="1:10">
      <c r="A41" s="15" t="s">
        <v>836</v>
      </c>
      <c r="B41" s="16" t="s">
        <v>36</v>
      </c>
      <c r="C41" s="15" t="s">
        <v>37</v>
      </c>
      <c r="D41" s="15">
        <v>1</v>
      </c>
      <c r="E41" s="15" t="s">
        <v>26</v>
      </c>
      <c r="F41" s="58"/>
      <c r="G41" s="19"/>
      <c r="H41" s="22" t="s">
        <v>38</v>
      </c>
      <c r="I41" s="22" t="str">
        <f>_xlfn.DISPIMG("ID_7D9B05B5159C40D4BA791CEC1E846F42",1)</f>
        <v>=DISPIMG("ID_7D9B05B5159C40D4BA791CEC1E846F42",1)</v>
      </c>
      <c r="J41" s="60"/>
    </row>
    <row r="42" s="49" customFormat="1" ht="20" customHeight="1" spans="1:10">
      <c r="A42" s="56" t="s">
        <v>837</v>
      </c>
      <c r="B42" s="57" t="s">
        <v>838</v>
      </c>
      <c r="C42" s="15"/>
      <c r="D42" s="15"/>
      <c r="E42" s="15"/>
      <c r="F42" s="58"/>
      <c r="G42" s="19"/>
      <c r="H42" s="22"/>
      <c r="I42" s="22"/>
      <c r="J42" s="60"/>
    </row>
    <row r="43" s="49" customFormat="1" ht="150" customHeight="1" spans="1:10">
      <c r="A43" s="15" t="s">
        <v>839</v>
      </c>
      <c r="B43" s="16" t="s">
        <v>840</v>
      </c>
      <c r="C43" s="15" t="s">
        <v>841</v>
      </c>
      <c r="D43" s="15">
        <v>3</v>
      </c>
      <c r="E43" s="15" t="s">
        <v>26</v>
      </c>
      <c r="F43" s="58"/>
      <c r="G43" s="19"/>
      <c r="H43" s="22" t="s">
        <v>365</v>
      </c>
      <c r="I43" s="22" t="str">
        <f>_xlfn.DISPIMG("ID_0F4646E360204DE0B44CB841BA8840F7",1)</f>
        <v>=DISPIMG("ID_0F4646E360204DE0B44CB841BA8840F7",1)</v>
      </c>
      <c r="J43" s="60"/>
    </row>
    <row r="44" s="49" customFormat="1" ht="363" customHeight="1" spans="1:10">
      <c r="A44" s="15" t="s">
        <v>842</v>
      </c>
      <c r="B44" s="16" t="s">
        <v>843</v>
      </c>
      <c r="C44" s="15" t="s">
        <v>844</v>
      </c>
      <c r="D44" s="15">
        <v>2</v>
      </c>
      <c r="E44" s="15" t="s">
        <v>26</v>
      </c>
      <c r="F44" s="58"/>
      <c r="G44" s="19"/>
      <c r="H44" s="22" t="s">
        <v>845</v>
      </c>
      <c r="I44" s="22" t="str">
        <f>_xlfn.DISPIMG("ID_C31248FB064B488EB828B27FF8B63C5E",1)</f>
        <v>=DISPIMG("ID_C31248FB064B488EB828B27FF8B63C5E",1)</v>
      </c>
      <c r="J44" s="60"/>
    </row>
    <row r="45" s="49" customFormat="1" ht="234" customHeight="1" spans="1:10">
      <c r="A45" s="15" t="s">
        <v>846</v>
      </c>
      <c r="B45" s="16" t="s">
        <v>847</v>
      </c>
      <c r="C45" s="15" t="s">
        <v>848</v>
      </c>
      <c r="D45" s="15">
        <v>1</v>
      </c>
      <c r="E45" s="15" t="s">
        <v>26</v>
      </c>
      <c r="F45" s="58"/>
      <c r="G45" s="19"/>
      <c r="H45" s="22" t="s">
        <v>849</v>
      </c>
      <c r="I45" s="22" t="str">
        <f>_xlfn.DISPIMG("ID_334B45C9C70F43EA844282E1CA85E29F",1)</f>
        <v>=DISPIMG("ID_334B45C9C70F43EA844282E1CA85E29F",1)</v>
      </c>
      <c r="J45" s="60"/>
    </row>
    <row r="46" s="49" customFormat="1" ht="102.65" spans="1:10">
      <c r="A46" s="15" t="s">
        <v>850</v>
      </c>
      <c r="B46" s="16" t="s">
        <v>851</v>
      </c>
      <c r="C46" s="15" t="s">
        <v>852</v>
      </c>
      <c r="D46" s="15">
        <v>1</v>
      </c>
      <c r="E46" s="15" t="s">
        <v>26</v>
      </c>
      <c r="F46" s="58"/>
      <c r="G46" s="19"/>
      <c r="H46" s="22" t="s">
        <v>853</v>
      </c>
      <c r="I46" s="22" t="str">
        <f>_xlfn.DISPIMG("ID_D4A265A68403414283011447CEE90BE4",1)</f>
        <v>=DISPIMG("ID_D4A265A68403414283011447CEE90BE4",1)</v>
      </c>
      <c r="J46" s="60"/>
    </row>
    <row r="47" s="49" customFormat="1" ht="179" customHeight="1" spans="1:10">
      <c r="A47" s="15" t="s">
        <v>854</v>
      </c>
      <c r="B47" s="16" t="s">
        <v>855</v>
      </c>
      <c r="C47" s="15" t="s">
        <v>856</v>
      </c>
      <c r="D47" s="15">
        <v>2</v>
      </c>
      <c r="E47" s="15" t="s">
        <v>26</v>
      </c>
      <c r="F47" s="58"/>
      <c r="G47" s="19"/>
      <c r="H47" s="22" t="s">
        <v>857</v>
      </c>
      <c r="I47" s="22" t="str">
        <f>_xlfn.DISPIMG("ID_034C6943923A4CC9BE2770037455058F",1)</f>
        <v>=DISPIMG("ID_034C6943923A4CC9BE2770037455058F",1)</v>
      </c>
      <c r="J47" s="60"/>
    </row>
    <row r="48" s="49" customFormat="1" ht="409" customHeight="1" spans="1:10">
      <c r="A48" s="15" t="s">
        <v>858</v>
      </c>
      <c r="B48" s="16" t="s">
        <v>859</v>
      </c>
      <c r="C48" s="15" t="s">
        <v>860</v>
      </c>
      <c r="D48" s="15">
        <v>1</v>
      </c>
      <c r="E48" s="15" t="s">
        <v>26</v>
      </c>
      <c r="F48" s="58"/>
      <c r="G48" s="19"/>
      <c r="H48" s="22" t="s">
        <v>861</v>
      </c>
      <c r="I48" s="22" t="str">
        <f>_xlfn.DISPIMG("ID_32627FF51EFC4D07B3B9E6DFE110199F",1)</f>
        <v>=DISPIMG("ID_32627FF51EFC4D07B3B9E6DFE110199F",1)</v>
      </c>
      <c r="J48" s="60"/>
    </row>
    <row r="49" s="49" customFormat="1" ht="100" customHeight="1" spans="1:10">
      <c r="A49" s="15"/>
      <c r="B49" s="16" t="s">
        <v>862</v>
      </c>
      <c r="C49" s="15" t="s">
        <v>863</v>
      </c>
      <c r="D49" s="15">
        <v>1</v>
      </c>
      <c r="E49" s="15" t="s">
        <v>26</v>
      </c>
      <c r="F49" s="58"/>
      <c r="G49" s="19"/>
      <c r="H49" s="22" t="s">
        <v>864</v>
      </c>
      <c r="I49" s="22"/>
      <c r="J49" s="60"/>
    </row>
    <row r="50" s="51" customFormat="1" ht="240" customHeight="1" spans="1:10">
      <c r="A50" s="15" t="s">
        <v>865</v>
      </c>
      <c r="B50" s="16" t="s">
        <v>866</v>
      </c>
      <c r="C50" s="15" t="s">
        <v>867</v>
      </c>
      <c r="D50" s="15">
        <v>1</v>
      </c>
      <c r="E50" s="15" t="s">
        <v>26</v>
      </c>
      <c r="F50" s="58"/>
      <c r="G50" s="19"/>
      <c r="H50" s="22" t="s">
        <v>868</v>
      </c>
      <c r="I50" s="22" t="str">
        <f>_xlfn.DISPIMG("ID_5C42D326A4EC40ED880DCA0715AFC96B",1)</f>
        <v>=DISPIMG("ID_5C42D326A4EC40ED880DCA0715AFC96B",1)</v>
      </c>
      <c r="J50" s="60"/>
    </row>
    <row r="51" s="51" customFormat="1" ht="377" customHeight="1" spans="1:10">
      <c r="A51" s="15" t="s">
        <v>869</v>
      </c>
      <c r="B51" s="16" t="s">
        <v>400</v>
      </c>
      <c r="C51" s="15" t="s">
        <v>870</v>
      </c>
      <c r="D51" s="15">
        <v>5</v>
      </c>
      <c r="E51" s="15" t="s">
        <v>26</v>
      </c>
      <c r="F51" s="58"/>
      <c r="G51" s="19"/>
      <c r="H51" s="22" t="s">
        <v>871</v>
      </c>
      <c r="I51" s="22" t="str">
        <f>_xlfn.DISPIMG("ID_25D822131A814752A55B6562CF31CA44",1)</f>
        <v>=DISPIMG("ID_25D822131A814752A55B6562CF31CA44",1)</v>
      </c>
      <c r="J51" s="60"/>
    </row>
    <row r="52" s="51" customFormat="1" ht="75" customHeight="1" spans="1:10">
      <c r="A52" s="15" t="s">
        <v>872</v>
      </c>
      <c r="B52" s="16" t="s">
        <v>403</v>
      </c>
      <c r="C52" s="15" t="s">
        <v>873</v>
      </c>
      <c r="D52" s="15">
        <v>1</v>
      </c>
      <c r="E52" s="15" t="s">
        <v>26</v>
      </c>
      <c r="F52" s="58"/>
      <c r="G52" s="19"/>
      <c r="H52" s="22" t="s">
        <v>405</v>
      </c>
      <c r="I52" s="22" t="str">
        <f>_xlfn.DISPIMG("ID_CA0C5DDC4C7A43A3AD85CC61D43E55DE",1)</f>
        <v>=DISPIMG("ID_CA0C5DDC4C7A43A3AD85CC61D43E55DE",1)</v>
      </c>
      <c r="J52" s="60"/>
    </row>
    <row r="53" s="51" customFormat="1" ht="148" customHeight="1" spans="1:10">
      <c r="A53" s="15" t="s">
        <v>874</v>
      </c>
      <c r="B53" s="16" t="s">
        <v>283</v>
      </c>
      <c r="C53" s="15" t="s">
        <v>25</v>
      </c>
      <c r="D53" s="15">
        <v>4</v>
      </c>
      <c r="E53" s="15" t="s">
        <v>26</v>
      </c>
      <c r="F53" s="58"/>
      <c r="G53" s="19"/>
      <c r="H53" s="22" t="s">
        <v>654</v>
      </c>
      <c r="I53" s="22" t="str">
        <f>_xlfn.DISPIMG("ID_57F481DE5B844F32B9A527A386BC1A9E",1)</f>
        <v>=DISPIMG("ID_57F481DE5B844F32B9A527A386BC1A9E",1)</v>
      </c>
      <c r="J53" s="60"/>
    </row>
    <row r="54" s="51" customFormat="1" ht="270" customHeight="1" spans="1:10">
      <c r="A54" s="15" t="s">
        <v>875</v>
      </c>
      <c r="B54" s="16" t="s">
        <v>803</v>
      </c>
      <c r="C54" s="15" t="s">
        <v>412</v>
      </c>
      <c r="D54" s="15">
        <v>2</v>
      </c>
      <c r="E54" s="15" t="s">
        <v>26</v>
      </c>
      <c r="F54" s="58"/>
      <c r="G54" s="19"/>
      <c r="H54" s="22" t="s">
        <v>413</v>
      </c>
      <c r="I54" s="22" t="str">
        <f>_xlfn.DISPIMG("ID_4A1A52FF0EFF419383E6CE2C96D405FE",1)</f>
        <v>=DISPIMG("ID_4A1A52FF0EFF419383E6CE2C96D405FE",1)</v>
      </c>
      <c r="J54" s="60"/>
    </row>
    <row r="55" s="51" customFormat="1" ht="40" customHeight="1" spans="1:10">
      <c r="A55" s="15"/>
      <c r="B55" s="16" t="s">
        <v>134</v>
      </c>
      <c r="C55" s="15"/>
      <c r="D55" s="15">
        <v>2</v>
      </c>
      <c r="E55" s="15" t="s">
        <v>26</v>
      </c>
      <c r="F55" s="58"/>
      <c r="G55" s="19"/>
      <c r="H55" s="22" t="s">
        <v>135</v>
      </c>
      <c r="I55" s="22"/>
      <c r="J55" s="60"/>
    </row>
    <row r="56" s="51" customFormat="1" ht="99" customHeight="1" spans="1:10">
      <c r="A56" s="15" t="s">
        <v>876</v>
      </c>
      <c r="B56" s="16" t="s">
        <v>65</v>
      </c>
      <c r="C56" s="15" t="s">
        <v>25</v>
      </c>
      <c r="D56" s="15">
        <v>4</v>
      </c>
      <c r="E56" s="15" t="s">
        <v>26</v>
      </c>
      <c r="F56" s="58"/>
      <c r="G56" s="19"/>
      <c r="H56" s="22" t="s">
        <v>66</v>
      </c>
      <c r="I56" s="22"/>
      <c r="J56" s="60"/>
    </row>
    <row r="57" s="51" customFormat="1" ht="80" customHeight="1" spans="1:10">
      <c r="A57" s="15" t="s">
        <v>877</v>
      </c>
      <c r="B57" s="16" t="s">
        <v>799</v>
      </c>
      <c r="C57" s="15" t="s">
        <v>878</v>
      </c>
      <c r="D57" s="15">
        <v>4</v>
      </c>
      <c r="E57" s="15" t="s">
        <v>26</v>
      </c>
      <c r="F57" s="58"/>
      <c r="G57" s="19"/>
      <c r="H57" s="22" t="s">
        <v>405</v>
      </c>
      <c r="I57" s="22" t="str">
        <f>_xlfn.DISPIMG("ID_E4404D4B7ED141B0B38C820F2F4044A4",1)</f>
        <v>=DISPIMG("ID_E4404D4B7ED141B0B38C820F2F4044A4",1)</v>
      </c>
      <c r="J57" s="60"/>
    </row>
    <row r="58" s="51" customFormat="1" ht="193" customHeight="1" spans="1:10">
      <c r="A58" s="15" t="s">
        <v>879</v>
      </c>
      <c r="B58" s="16" t="s">
        <v>245</v>
      </c>
      <c r="C58" s="15" t="s">
        <v>794</v>
      </c>
      <c r="D58" s="15">
        <v>5</v>
      </c>
      <c r="E58" s="15" t="s">
        <v>26</v>
      </c>
      <c r="F58" s="58"/>
      <c r="G58" s="19"/>
      <c r="H58" s="59" t="s">
        <v>247</v>
      </c>
      <c r="I58" s="22"/>
      <c r="J58" s="60"/>
    </row>
    <row r="59" s="51" customFormat="1" ht="152" customHeight="1" spans="1:10">
      <c r="A59" s="15" t="s">
        <v>880</v>
      </c>
      <c r="B59" s="16" t="s">
        <v>29</v>
      </c>
      <c r="C59" s="15" t="s">
        <v>30</v>
      </c>
      <c r="D59" s="15">
        <v>2</v>
      </c>
      <c r="E59" s="15" t="s">
        <v>26</v>
      </c>
      <c r="F59" s="58"/>
      <c r="G59" s="19"/>
      <c r="H59" s="22" t="s">
        <v>31</v>
      </c>
      <c r="I59" s="22" t="str">
        <f>_xlfn.DISPIMG("ID_4C3E5E02B34A4FC094D1A29B10D7A6AE",1)</f>
        <v>=DISPIMG("ID_4C3E5E02B34A4FC094D1A29B10D7A6AE",1)</v>
      </c>
      <c r="J59" s="60"/>
    </row>
    <row r="60" s="51" customFormat="1" ht="160" customHeight="1" spans="1:10">
      <c r="A60" s="15" t="s">
        <v>881</v>
      </c>
      <c r="B60" s="16" t="s">
        <v>276</v>
      </c>
      <c r="C60" s="15" t="s">
        <v>796</v>
      </c>
      <c r="D60" s="15">
        <v>1</v>
      </c>
      <c r="E60" s="15" t="s">
        <v>26</v>
      </c>
      <c r="F60" s="58"/>
      <c r="G60" s="19"/>
      <c r="H60" s="22" t="s">
        <v>882</v>
      </c>
      <c r="I60" s="22" t="str">
        <f>_xlfn.DISPIMG("ID_8031C13C215245F49AC4FAD7101F46CE",1)</f>
        <v>=DISPIMG("ID_8031C13C215245F49AC4FAD7101F46CE",1)</v>
      </c>
      <c r="J60" s="60"/>
    </row>
    <row r="61" s="51" customFormat="1" ht="139" customHeight="1" spans="1:10">
      <c r="A61" s="15" t="s">
        <v>883</v>
      </c>
      <c r="B61" s="16" t="s">
        <v>44</v>
      </c>
      <c r="C61" s="15" t="s">
        <v>45</v>
      </c>
      <c r="D61" s="15">
        <v>2</v>
      </c>
      <c r="E61" s="15" t="s">
        <v>26</v>
      </c>
      <c r="F61" s="58"/>
      <c r="G61" s="19"/>
      <c r="H61" s="22" t="s">
        <v>46</v>
      </c>
      <c r="I61" s="22" t="str">
        <f>_xlfn.DISPIMG("ID_AD1F44724B82471B8C2F7FDC66BB9CD7",1)</f>
        <v>=DISPIMG("ID_AD1F44724B82471B8C2F7FDC66BB9CD7",1)</v>
      </c>
      <c r="J61" s="60"/>
    </row>
    <row r="62" s="51" customFormat="1" ht="169" customHeight="1" spans="1:10">
      <c r="A62" s="15" t="s">
        <v>884</v>
      </c>
      <c r="B62" s="16" t="s">
        <v>433</v>
      </c>
      <c r="C62" s="15" t="s">
        <v>548</v>
      </c>
      <c r="D62" s="15">
        <v>1</v>
      </c>
      <c r="E62" s="15" t="s">
        <v>26</v>
      </c>
      <c r="F62" s="58"/>
      <c r="G62" s="19"/>
      <c r="H62" s="22" t="s">
        <v>434</v>
      </c>
      <c r="I62" s="22" t="str">
        <f>_xlfn.DISPIMG("ID_3FA90A7260AF4C8F9CBF8CA46309D894",1)</f>
        <v>=DISPIMG("ID_3FA90A7260AF4C8F9CBF8CA46309D894",1)</v>
      </c>
      <c r="J62" s="62"/>
    </row>
    <row r="63" s="51" customFormat="1" ht="87" customHeight="1" spans="1:10">
      <c r="A63" s="15" t="s">
        <v>885</v>
      </c>
      <c r="B63" s="16" t="s">
        <v>379</v>
      </c>
      <c r="C63" s="15" t="s">
        <v>886</v>
      </c>
      <c r="D63" s="15">
        <v>16.03</v>
      </c>
      <c r="E63" s="15" t="s">
        <v>887</v>
      </c>
      <c r="F63" s="58"/>
      <c r="G63" s="19"/>
      <c r="H63" s="22" t="s">
        <v>888</v>
      </c>
      <c r="I63" s="22" t="str">
        <f>_xlfn.DISPIMG("ID_8EB765C5D3AF4F9ABEFF9BCC9D05C668",1)</f>
        <v>=DISPIMG("ID_8EB765C5D3AF4F9ABEFF9BCC9D05C668",1)</v>
      </c>
      <c r="J63" s="60"/>
    </row>
    <row r="64" s="51" customFormat="1" ht="40" customHeight="1" spans="1:10">
      <c r="A64" s="15"/>
      <c r="B64" s="16" t="s">
        <v>382</v>
      </c>
      <c r="C64" s="15" t="s">
        <v>889</v>
      </c>
      <c r="D64" s="15">
        <v>22.9</v>
      </c>
      <c r="E64" s="15" t="s">
        <v>887</v>
      </c>
      <c r="F64" s="58"/>
      <c r="G64" s="19"/>
      <c r="H64" s="22" t="s">
        <v>888</v>
      </c>
      <c r="I64" s="22"/>
      <c r="J64" s="60"/>
    </row>
    <row r="65" s="49" customFormat="1" ht="40" customHeight="1" spans="1:10">
      <c r="A65" s="15"/>
      <c r="B65" s="16" t="s">
        <v>385</v>
      </c>
      <c r="C65" s="15" t="s">
        <v>889</v>
      </c>
      <c r="D65" s="15">
        <v>22.9</v>
      </c>
      <c r="E65" s="15" t="s">
        <v>887</v>
      </c>
      <c r="F65" s="58"/>
      <c r="G65" s="19"/>
      <c r="H65" s="22" t="s">
        <v>888</v>
      </c>
      <c r="I65" s="22"/>
      <c r="J65" s="60"/>
    </row>
    <row r="66" s="49" customFormat="1" ht="40" customHeight="1" spans="1:10">
      <c r="A66" s="15" t="s">
        <v>890</v>
      </c>
      <c r="B66" s="16" t="s">
        <v>149</v>
      </c>
      <c r="C66" s="15" t="s">
        <v>891</v>
      </c>
      <c r="D66" s="15">
        <v>11.5</v>
      </c>
      <c r="E66" s="15" t="s">
        <v>151</v>
      </c>
      <c r="F66" s="58"/>
      <c r="G66" s="19"/>
      <c r="H66" s="22" t="s">
        <v>152</v>
      </c>
      <c r="I66" s="22"/>
      <c r="J66" s="60"/>
    </row>
    <row r="67" s="49" customFormat="1" ht="20" customHeight="1" spans="1:10">
      <c r="A67" s="56" t="s">
        <v>892</v>
      </c>
      <c r="B67" s="57" t="s">
        <v>893</v>
      </c>
      <c r="C67" s="15"/>
      <c r="D67" s="15"/>
      <c r="E67" s="15"/>
      <c r="F67" s="58"/>
      <c r="G67" s="19"/>
      <c r="H67" s="22"/>
      <c r="I67" s="22"/>
      <c r="J67" s="60"/>
    </row>
    <row r="68" s="49" customFormat="1" ht="131" customHeight="1" spans="1:10">
      <c r="A68" s="15" t="s">
        <v>894</v>
      </c>
      <c r="B68" s="16" t="s">
        <v>44</v>
      </c>
      <c r="C68" s="15" t="s">
        <v>45</v>
      </c>
      <c r="D68" s="15">
        <v>1</v>
      </c>
      <c r="E68" s="15" t="s">
        <v>26</v>
      </c>
      <c r="F68" s="58"/>
      <c r="G68" s="19"/>
      <c r="H68" s="22" t="s">
        <v>46</v>
      </c>
      <c r="I68" s="22" t="str">
        <f>_xlfn.DISPIMG("ID_15069395A4EB43D194C1981C6335E654",1)</f>
        <v>=DISPIMG("ID_15069395A4EB43D194C1981C6335E654",1)</v>
      </c>
      <c r="J68" s="60"/>
    </row>
    <row r="69" s="49" customFormat="1" ht="185" customHeight="1" spans="1:10">
      <c r="A69" s="15" t="s">
        <v>895</v>
      </c>
      <c r="B69" s="16" t="s">
        <v>89</v>
      </c>
      <c r="C69" s="15" t="s">
        <v>191</v>
      </c>
      <c r="D69" s="15">
        <v>8</v>
      </c>
      <c r="E69" s="15" t="s">
        <v>26</v>
      </c>
      <c r="F69" s="58"/>
      <c r="G69" s="19"/>
      <c r="H69" s="22" t="s">
        <v>896</v>
      </c>
      <c r="I69" s="22" t="str">
        <f>_xlfn.DISPIMG("ID_8AEEEAB55FB048EEAE3BD4ED530745A9",1)</f>
        <v>=DISPIMG("ID_8AEEEAB55FB048EEAE3BD4ED530745A9",1)</v>
      </c>
      <c r="J69" s="60"/>
    </row>
    <row r="70" s="51" customFormat="1" ht="24" customHeight="1" spans="1:10">
      <c r="A70" s="62"/>
      <c r="B70" s="16" t="s">
        <v>11</v>
      </c>
      <c r="C70" s="62"/>
      <c r="D70" s="62"/>
      <c r="E70" s="62"/>
      <c r="F70" s="63"/>
      <c r="G70" s="19"/>
      <c r="H70" s="22"/>
      <c r="I70" s="60"/>
      <c r="J70" s="62"/>
    </row>
    <row r="71" ht="81" customHeight="1" spans="1:10">
      <c r="A71" s="64"/>
      <c r="B71" s="65"/>
      <c r="C71" s="66"/>
      <c r="D71" s="66"/>
      <c r="E71" s="66"/>
      <c r="F71" s="67"/>
      <c r="G71" s="66"/>
      <c r="H71" s="66"/>
      <c r="I71" s="66"/>
      <c r="J71" s="66"/>
    </row>
  </sheetData>
  <mergeCells count="2">
    <mergeCell ref="A1:J1"/>
    <mergeCell ref="A71:J71"/>
  </mergeCells>
  <pageMargins left="0.75" right="0.75" top="1" bottom="1" header="0.511805555555556" footer="0.511805555555556"/>
  <pageSetup paperSize="1" orientation="portrait" horizontalDpi="200" verticalDpi="200"/>
  <headerFooter/>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9"/>
  <sheetViews>
    <sheetView zoomScale="70" zoomScaleNormal="70" workbookViewId="0">
      <selection activeCell="H2" sqref="H2"/>
    </sheetView>
  </sheetViews>
  <sheetFormatPr defaultColWidth="9.02727272727273" defaultRowHeight="14"/>
  <cols>
    <col min="1" max="1" width="12.1727272727273" style="1" customWidth="1"/>
    <col min="2" max="2" width="26.5545454545455" style="1" customWidth="1"/>
    <col min="3" max="3" width="23.1090909090909" style="1" customWidth="1"/>
    <col min="4" max="5" width="9.02727272727273" style="1"/>
    <col min="6" max="6" width="16.8818181818182" style="6" customWidth="1"/>
    <col min="7" max="7" width="20.4454545454545" style="6" customWidth="1"/>
    <col min="8" max="8" width="56.7636363636364" style="7" customWidth="1"/>
    <col min="9" max="9" width="33.1636363636364" style="1" customWidth="1"/>
    <col min="10" max="10" width="19.9181818181818" style="1" customWidth="1"/>
    <col min="11" max="16384" width="9.02727272727273" style="1"/>
  </cols>
  <sheetData>
    <row r="1" s="1" customFormat="1" ht="25.5" spans="1:10">
      <c r="A1" s="8" t="s">
        <v>897</v>
      </c>
      <c r="B1" s="9"/>
      <c r="C1" s="8"/>
      <c r="D1" s="8"/>
      <c r="E1" s="8"/>
      <c r="F1" s="10"/>
      <c r="G1" s="11"/>
      <c r="H1" s="12"/>
      <c r="I1" s="8"/>
      <c r="J1" s="8"/>
    </row>
    <row r="2" s="2" customFormat="1" ht="47" customHeight="1" spans="1:10">
      <c r="A2" s="13" t="s">
        <v>1</v>
      </c>
      <c r="B2" s="13" t="s">
        <v>14</v>
      </c>
      <c r="C2" s="13" t="s">
        <v>15</v>
      </c>
      <c r="D2" s="13" t="s">
        <v>3</v>
      </c>
      <c r="E2" s="13" t="s">
        <v>4</v>
      </c>
      <c r="F2" s="14" t="s">
        <v>16</v>
      </c>
      <c r="G2" s="14" t="s">
        <v>17</v>
      </c>
      <c r="H2" s="13" t="s">
        <v>18</v>
      </c>
      <c r="I2" s="13" t="s">
        <v>19</v>
      </c>
      <c r="J2" s="13" t="s">
        <v>20</v>
      </c>
    </row>
    <row r="3" s="3" customFormat="1" ht="207" customHeight="1" spans="1:10">
      <c r="A3" s="15">
        <v>1</v>
      </c>
      <c r="B3" s="16" t="s">
        <v>898</v>
      </c>
      <c r="C3" s="16" t="s">
        <v>899</v>
      </c>
      <c r="D3" s="17">
        <v>1</v>
      </c>
      <c r="E3" s="17" t="s">
        <v>26</v>
      </c>
      <c r="F3" s="18"/>
      <c r="G3" s="19"/>
      <c r="H3" s="20" t="s">
        <v>900</v>
      </c>
      <c r="I3" s="15"/>
      <c r="J3" s="44" t="s">
        <v>901</v>
      </c>
    </row>
    <row r="4" s="4" customFormat="1" ht="152" customHeight="1" spans="1:10">
      <c r="A4" s="15">
        <v>2</v>
      </c>
      <c r="B4" s="15" t="s">
        <v>40</v>
      </c>
      <c r="C4" s="15" t="s">
        <v>41</v>
      </c>
      <c r="D4" s="15">
        <v>1</v>
      </c>
      <c r="E4" s="15" t="s">
        <v>26</v>
      </c>
      <c r="F4" s="21"/>
      <c r="G4" s="21"/>
      <c r="H4" s="22" t="s">
        <v>42</v>
      </c>
      <c r="I4" s="45"/>
      <c r="J4" s="34" t="s">
        <v>902</v>
      </c>
    </row>
    <row r="5" s="4" customFormat="1" ht="152" customHeight="1" spans="1:10">
      <c r="A5" s="15">
        <v>3</v>
      </c>
      <c r="B5" s="23" t="s">
        <v>903</v>
      </c>
      <c r="C5" s="16" t="s">
        <v>904</v>
      </c>
      <c r="D5" s="17">
        <v>1</v>
      </c>
      <c r="E5" s="24" t="s">
        <v>26</v>
      </c>
      <c r="F5" s="18"/>
      <c r="G5" s="19"/>
      <c r="H5" s="20" t="s">
        <v>905</v>
      </c>
      <c r="I5" s="15"/>
      <c r="J5" s="34" t="s">
        <v>901</v>
      </c>
    </row>
    <row r="6" s="4" customFormat="1" ht="152" customHeight="1" spans="1:10">
      <c r="A6" s="15">
        <v>4</v>
      </c>
      <c r="B6" s="25" t="s">
        <v>906</v>
      </c>
      <c r="C6" s="26" t="s">
        <v>907</v>
      </c>
      <c r="D6" s="25">
        <v>2</v>
      </c>
      <c r="E6" s="25" t="s">
        <v>26</v>
      </c>
      <c r="F6" s="18"/>
      <c r="G6" s="19"/>
      <c r="H6" s="20" t="s">
        <v>908</v>
      </c>
      <c r="I6" s="15"/>
      <c r="J6" s="46" t="s">
        <v>909</v>
      </c>
    </row>
    <row r="7" s="4" customFormat="1" ht="251" customHeight="1" spans="1:10">
      <c r="A7" s="15">
        <v>5</v>
      </c>
      <c r="B7" s="17" t="s">
        <v>910</v>
      </c>
      <c r="C7" s="16" t="s">
        <v>911</v>
      </c>
      <c r="D7" s="17">
        <v>40</v>
      </c>
      <c r="E7" s="17" t="s">
        <v>912</v>
      </c>
      <c r="F7" s="27"/>
      <c r="G7" s="19"/>
      <c r="H7" s="28" t="s">
        <v>913</v>
      </c>
      <c r="I7" s="38"/>
      <c r="J7" s="38"/>
    </row>
    <row r="8" s="4" customFormat="1" ht="256" customHeight="1" spans="1:10">
      <c r="A8" s="15">
        <v>6</v>
      </c>
      <c r="B8" s="17" t="s">
        <v>914</v>
      </c>
      <c r="C8" s="16" t="s">
        <v>915</v>
      </c>
      <c r="D8" s="17">
        <v>10</v>
      </c>
      <c r="E8" s="17" t="s">
        <v>912</v>
      </c>
      <c r="F8" s="27"/>
      <c r="G8" s="19"/>
      <c r="H8" s="28" t="s">
        <v>916</v>
      </c>
      <c r="I8" s="38"/>
      <c r="J8" s="38"/>
    </row>
    <row r="9" s="4" customFormat="1" ht="287" customHeight="1" spans="1:10">
      <c r="A9" s="15">
        <v>7</v>
      </c>
      <c r="B9" s="17" t="s">
        <v>917</v>
      </c>
      <c r="C9" s="16" t="s">
        <v>918</v>
      </c>
      <c r="D9" s="17">
        <v>6</v>
      </c>
      <c r="E9" s="17" t="s">
        <v>912</v>
      </c>
      <c r="F9" s="27"/>
      <c r="G9" s="19"/>
      <c r="H9" s="28" t="s">
        <v>919</v>
      </c>
      <c r="I9" s="38"/>
      <c r="J9" s="38"/>
    </row>
    <row r="10" s="4" customFormat="1" ht="152" customHeight="1" spans="1:10">
      <c r="A10" s="15">
        <v>8</v>
      </c>
      <c r="B10" s="17" t="s">
        <v>920</v>
      </c>
      <c r="C10" s="16" t="s">
        <v>921</v>
      </c>
      <c r="D10" s="17">
        <v>4</v>
      </c>
      <c r="E10" s="17" t="s">
        <v>912</v>
      </c>
      <c r="F10" s="18"/>
      <c r="G10" s="19"/>
      <c r="H10" s="29" t="s">
        <v>922</v>
      </c>
      <c r="I10" s="38"/>
      <c r="J10" s="38"/>
    </row>
    <row r="11" s="4" customFormat="1" ht="152" customHeight="1" spans="1:10">
      <c r="A11" s="15">
        <v>9</v>
      </c>
      <c r="B11" s="25" t="s">
        <v>923</v>
      </c>
      <c r="C11" s="26" t="s">
        <v>924</v>
      </c>
      <c r="D11" s="25">
        <v>30</v>
      </c>
      <c r="E11" s="25" t="s">
        <v>912</v>
      </c>
      <c r="F11" s="18"/>
      <c r="G11" s="19"/>
      <c r="H11" s="20" t="s">
        <v>925</v>
      </c>
      <c r="I11" s="38"/>
      <c r="J11" s="38"/>
    </row>
    <row r="12" s="4" customFormat="1" ht="152" customHeight="1" spans="1:10">
      <c r="A12" s="15">
        <v>10</v>
      </c>
      <c r="B12" s="17" t="s">
        <v>926</v>
      </c>
      <c r="C12" s="16" t="s">
        <v>927</v>
      </c>
      <c r="D12" s="17">
        <v>10</v>
      </c>
      <c r="E12" s="17" t="s">
        <v>912</v>
      </c>
      <c r="F12" s="18"/>
      <c r="G12" s="19"/>
      <c r="H12" s="20" t="s">
        <v>928</v>
      </c>
      <c r="I12" s="38"/>
      <c r="J12" s="38"/>
    </row>
    <row r="13" s="4" customFormat="1" ht="152" customHeight="1" spans="1:10">
      <c r="A13" s="15">
        <v>11</v>
      </c>
      <c r="B13" s="17" t="s">
        <v>929</v>
      </c>
      <c r="C13" s="16" t="s">
        <v>930</v>
      </c>
      <c r="D13" s="17">
        <v>2</v>
      </c>
      <c r="E13" s="17" t="s">
        <v>912</v>
      </c>
      <c r="F13" s="18"/>
      <c r="G13" s="19"/>
      <c r="H13" s="20" t="s">
        <v>931</v>
      </c>
      <c r="I13" s="38"/>
      <c r="J13" s="38"/>
    </row>
    <row r="14" s="4" customFormat="1" ht="329" customHeight="1" spans="1:10">
      <c r="A14" s="15">
        <v>12</v>
      </c>
      <c r="B14" s="15" t="s">
        <v>331</v>
      </c>
      <c r="C14" s="15" t="s">
        <v>332</v>
      </c>
      <c r="D14" s="15">
        <v>4</v>
      </c>
      <c r="E14" s="15" t="s">
        <v>26</v>
      </c>
      <c r="F14" s="30"/>
      <c r="G14" s="19"/>
      <c r="H14" s="22" t="s">
        <v>333</v>
      </c>
      <c r="I14" s="38"/>
      <c r="J14" s="38"/>
    </row>
    <row r="15" s="4" customFormat="1" ht="152" customHeight="1" spans="1:10">
      <c r="A15" s="15">
        <v>13</v>
      </c>
      <c r="B15" s="31" t="s">
        <v>932</v>
      </c>
      <c r="C15" s="16" t="s">
        <v>933</v>
      </c>
      <c r="D15" s="17">
        <v>1</v>
      </c>
      <c r="E15" s="17" t="s">
        <v>26</v>
      </c>
      <c r="F15" s="32"/>
      <c r="G15" s="19"/>
      <c r="H15" s="33" t="s">
        <v>934</v>
      </c>
      <c r="I15" s="38"/>
      <c r="J15" s="38"/>
    </row>
    <row r="16" s="4" customFormat="1" ht="152" customHeight="1" spans="1:10">
      <c r="A16" s="15">
        <v>14</v>
      </c>
      <c r="B16" s="17" t="s">
        <v>935</v>
      </c>
      <c r="C16" s="16" t="s">
        <v>936</v>
      </c>
      <c r="D16" s="17">
        <v>12</v>
      </c>
      <c r="E16" s="34" t="s">
        <v>937</v>
      </c>
      <c r="F16" s="35"/>
      <c r="G16" s="19"/>
      <c r="H16" s="36" t="s">
        <v>938</v>
      </c>
      <c r="I16" s="38"/>
      <c r="J16" s="38"/>
    </row>
    <row r="17" s="4" customFormat="1" ht="152" customHeight="1" spans="1:10">
      <c r="A17" s="15">
        <v>15</v>
      </c>
      <c r="B17" s="17" t="s">
        <v>939</v>
      </c>
      <c r="C17" s="16" t="s">
        <v>940</v>
      </c>
      <c r="D17" s="17">
        <v>1</v>
      </c>
      <c r="E17" s="34" t="s">
        <v>26</v>
      </c>
      <c r="F17" s="18"/>
      <c r="G17" s="19"/>
      <c r="H17" s="37" t="s">
        <v>941</v>
      </c>
      <c r="I17" s="38"/>
      <c r="J17" s="47"/>
    </row>
    <row r="18" s="4" customFormat="1" ht="66" customHeight="1" spans="1:10">
      <c r="A18" s="15"/>
      <c r="B18" s="38" t="s">
        <v>11</v>
      </c>
      <c r="C18" s="38"/>
      <c r="D18" s="38"/>
      <c r="E18" s="38"/>
      <c r="F18" s="30"/>
      <c r="G18" s="30"/>
      <c r="H18" s="39"/>
      <c r="I18" s="38"/>
      <c r="J18" s="38"/>
    </row>
    <row r="19" s="5" customFormat="1" ht="81" customHeight="1" spans="1:10">
      <c r="A19" s="40"/>
      <c r="B19" s="41"/>
      <c r="C19" s="40"/>
      <c r="D19" s="40"/>
      <c r="E19" s="40"/>
      <c r="F19" s="42"/>
      <c r="G19" s="43"/>
      <c r="H19" s="40"/>
      <c r="I19" s="40"/>
      <c r="J19" s="40"/>
    </row>
  </sheetData>
  <mergeCells count="2">
    <mergeCell ref="A1:J1"/>
    <mergeCell ref="A19:J19"/>
  </mergeCells>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5</vt:i4>
      </vt:variant>
    </vt:vector>
  </HeadingPairs>
  <TitlesOfParts>
    <vt:vector size="5" baseType="lpstr">
      <vt:lpstr>汇总</vt:lpstr>
      <vt:lpstr>一层备餐间</vt:lpstr>
      <vt:lpstr>负一层E-F区</vt:lpstr>
      <vt:lpstr>三-四层</vt:lpstr>
      <vt:lpstr>大堂吧自助餐休闲区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ikaruga</dc:creator>
  <cp:lastModifiedBy>jiahongwang</cp:lastModifiedBy>
  <dcterms:created xsi:type="dcterms:W3CDTF">2019-10-30T09:45:00Z</dcterms:created>
  <dcterms:modified xsi:type="dcterms:W3CDTF">2024-08-20T11:58:16Z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23F0E9CFC7734DF3BE0CAAF3FEE46DD1_13</vt:lpwstr>
  </property>
  <property fmtid="{D5CDD505-2E9C-101B-9397-08002B2CF9AE}" pid="4" name="KSOReadingLayout">
    <vt:bool>true</vt:bool>
  </property>
</Properties>
</file>